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M:\Site VITUS\www vitus REVIZIJA - 2024\Stranice sajta\Download\Proračunske aplikacije\"/>
    </mc:Choice>
  </mc:AlternateContent>
  <bookViews>
    <workbookView xWindow="5955" yWindow="-15" windowWidth="6000" windowHeight="6135" tabRatio="812"/>
  </bookViews>
  <sheets>
    <sheet name="MEHANIKA" sheetId="15" r:id="rId1"/>
  </sheets>
  <definedNames>
    <definedName name="AKTIV">"GotovOblik 925"</definedName>
  </definedNames>
  <calcPr calcId="152511" iterate="1"/>
</workbook>
</file>

<file path=xl/calcChain.xml><?xml version="1.0" encoding="utf-8"?>
<calcChain xmlns="http://schemas.openxmlformats.org/spreadsheetml/2006/main">
  <c r="G15" i="15" l="1"/>
  <c r="H15" i="15"/>
  <c r="J15" i="15"/>
  <c r="K15" i="15"/>
  <c r="G20" i="15"/>
  <c r="G26" i="15" s="1"/>
  <c r="H20" i="15"/>
  <c r="H26" i="15" s="1"/>
  <c r="J21" i="15"/>
  <c r="K21" i="15"/>
  <c r="G22" i="15"/>
  <c r="G24" i="15" s="1"/>
  <c r="G25" i="15" s="1"/>
  <c r="H22" i="15"/>
  <c r="H24" i="15" s="1"/>
  <c r="H25" i="15" s="1"/>
  <c r="H35" i="15" s="1"/>
  <c r="J22" i="15"/>
  <c r="K22" i="15"/>
  <c r="J23" i="15"/>
  <c r="K23" i="15"/>
  <c r="J24" i="15"/>
  <c r="K24" i="15"/>
  <c r="K25" i="15"/>
  <c r="J26" i="15"/>
  <c r="J35" i="15" s="1"/>
  <c r="K26" i="15"/>
  <c r="K35" i="15" s="1"/>
  <c r="J38" i="15"/>
  <c r="K38" i="15"/>
  <c r="J39" i="15"/>
  <c r="K39" i="15"/>
  <c r="G40" i="15"/>
  <c r="J40" i="15" s="1"/>
  <c r="H40" i="15"/>
  <c r="K40" i="15" s="1"/>
  <c r="G41" i="15"/>
  <c r="J41" i="15" s="1"/>
  <c r="H41" i="15"/>
  <c r="K41" i="15" s="1"/>
  <c r="J44" i="15"/>
  <c r="K44" i="15"/>
  <c r="G42" i="15" l="1"/>
  <c r="H46" i="15"/>
  <c r="K46" i="15" s="1"/>
  <c r="H34" i="15"/>
  <c r="H36" i="15"/>
  <c r="H42" i="15"/>
  <c r="G34" i="15"/>
  <c r="G46" i="15"/>
  <c r="J46" i="15" s="1"/>
  <c r="G35" i="15"/>
  <c r="G36" i="15" s="1"/>
  <c r="J25" i="15"/>
  <c r="H37" i="15"/>
  <c r="G37" i="15"/>
  <c r="K42" i="15" l="1"/>
  <c r="H44" i="15" s="1"/>
  <c r="H45" i="15" s="1"/>
  <c r="K45" i="15" s="1"/>
  <c r="J42" i="15"/>
  <c r="G44" i="15" s="1"/>
  <c r="G45" i="15" s="1"/>
  <c r="J45" i="15" s="1"/>
</calcChain>
</file>

<file path=xl/sharedStrings.xml><?xml version="1.0" encoding="utf-8"?>
<sst xmlns="http://schemas.openxmlformats.org/spreadsheetml/2006/main" count="154" uniqueCount="148">
  <si>
    <t>START</t>
  </si>
  <si>
    <t>Iteracija</t>
  </si>
  <si>
    <t>PRORAČUN  CEVNE PLOČE, PREMA EN 13445-3</t>
  </si>
  <si>
    <t>CP1</t>
  </si>
  <si>
    <t>CP2</t>
  </si>
  <si>
    <t>CP</t>
  </si>
  <si>
    <t>Materijal cevne ploče i cevi snopa - poz. 6 i poz. 3</t>
  </si>
  <si>
    <t>poz.6 AISI</t>
  </si>
  <si>
    <t>poz.3 AISI</t>
  </si>
  <si>
    <t>Čvrstoća materijala na radnoj temperaturi</t>
  </si>
  <si>
    <r>
      <t>R</t>
    </r>
    <r>
      <rPr>
        <i/>
        <sz val="7"/>
        <color indexed="8"/>
        <rFont val="Times New Roman"/>
        <family val="1"/>
      </rPr>
      <t>p1,0/T</t>
    </r>
    <r>
      <rPr>
        <sz val="9"/>
        <color indexed="8"/>
        <rFont val="Times New Roman"/>
        <family val="1"/>
      </rPr>
      <t>[MPa]</t>
    </r>
  </si>
  <si>
    <t>Projektna-radna temperatura pozicije</t>
  </si>
  <si>
    <r>
      <t>T</t>
    </r>
    <r>
      <rPr>
        <i/>
        <vertAlign val="subscript"/>
        <sz val="10"/>
        <color indexed="8"/>
        <rFont val="Times New Roman"/>
        <family val="1"/>
      </rPr>
      <t>d6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C]</t>
    </r>
  </si>
  <si>
    <r>
      <t>T</t>
    </r>
    <r>
      <rPr>
        <i/>
        <vertAlign val="subscript"/>
        <sz val="10"/>
        <color indexed="8"/>
        <rFont val="Times New Roman"/>
        <family val="1"/>
      </rPr>
      <t>d3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C]</t>
    </r>
  </si>
  <si>
    <r>
      <t>Minimalna zatezna čvrstoća na 20 [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>C]</t>
    </r>
  </si>
  <si>
    <r>
      <t>R</t>
    </r>
    <r>
      <rPr>
        <i/>
        <sz val="7"/>
        <color indexed="8"/>
        <rFont val="Times New Roman"/>
        <family val="1"/>
      </rPr>
      <t>m/20</t>
    </r>
    <r>
      <rPr>
        <sz val="9"/>
        <color indexed="8"/>
        <rFont val="Times New Roman"/>
        <family val="1"/>
      </rPr>
      <t>[MPa]</t>
    </r>
  </si>
  <si>
    <r>
      <t>Minimalna zatezna čvrstoća na T</t>
    </r>
    <r>
      <rPr>
        <sz val="7"/>
        <rFont val="Arial"/>
        <family val="2"/>
      </rPr>
      <t>d</t>
    </r>
    <r>
      <rPr>
        <sz val="9"/>
        <rFont val="Arial"/>
        <family val="2"/>
      </rPr>
      <t xml:space="preserve"> [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>C]</t>
    </r>
  </si>
  <si>
    <r>
      <t>R</t>
    </r>
    <r>
      <rPr>
        <i/>
        <sz val="7"/>
        <color indexed="8"/>
        <rFont val="Times New Roman"/>
        <family val="1"/>
      </rPr>
      <t>m/T</t>
    </r>
    <r>
      <rPr>
        <sz val="9"/>
        <color indexed="8"/>
        <rFont val="Times New Roman"/>
        <family val="1"/>
      </rPr>
      <t>[MPa]</t>
    </r>
  </si>
  <si>
    <r>
      <t>D</t>
    </r>
    <r>
      <rPr>
        <i/>
        <vertAlign val="subscript"/>
        <sz val="10"/>
        <color indexed="8"/>
        <rFont val="Times New Roman"/>
        <family val="1"/>
      </rPr>
      <t>s2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Times New Roman"/>
        <family val="1"/>
      </rPr>
      <t>[m]</t>
    </r>
  </si>
  <si>
    <r>
      <t xml:space="preserve"> </t>
    </r>
    <r>
      <rPr>
        <i/>
        <sz val="10"/>
        <color indexed="8"/>
        <rFont val="Times New Roman"/>
        <family val="1"/>
      </rPr>
      <t>e</t>
    </r>
    <r>
      <rPr>
        <i/>
        <vertAlign val="subscript"/>
        <sz val="10"/>
        <color indexed="8"/>
        <rFont val="Times New Roman"/>
        <family val="1"/>
      </rPr>
      <t>t</t>
    </r>
    <r>
      <rPr>
        <sz val="8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[m]</t>
    </r>
  </si>
  <si>
    <r>
      <rPr>
        <i/>
        <sz val="10"/>
        <color indexed="8"/>
        <rFont val="Symbol"/>
        <family val="1"/>
        <charset val="2"/>
      </rPr>
      <t>f</t>
    </r>
    <r>
      <rPr>
        <i/>
        <sz val="10"/>
        <color indexed="8"/>
        <rFont val="Times New Roman"/>
        <family val="1"/>
      </rPr>
      <t>d</t>
    </r>
    <r>
      <rPr>
        <i/>
        <sz val="8"/>
        <color indexed="8"/>
        <rFont val="Times New Roman"/>
        <family val="1"/>
      </rPr>
      <t>u</t>
    </r>
    <r>
      <rPr>
        <sz val="8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[m]</t>
    </r>
  </si>
  <si>
    <r>
      <rPr>
        <i/>
        <sz val="10"/>
        <color indexed="8"/>
        <rFont val="Symbol"/>
        <family val="1"/>
        <charset val="2"/>
      </rPr>
      <t>f</t>
    </r>
    <r>
      <rPr>
        <i/>
        <sz val="10"/>
        <color indexed="8"/>
        <rFont val="Times New Roman"/>
        <family val="1"/>
      </rPr>
      <t>d</t>
    </r>
    <r>
      <rPr>
        <i/>
        <sz val="8"/>
        <color indexed="8"/>
        <rFont val="Times New Roman"/>
        <family val="1"/>
      </rPr>
      <t>t</t>
    </r>
    <r>
      <rPr>
        <sz val="8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[m]</t>
    </r>
  </si>
  <si>
    <t>Broj prolaza fluida oko cevi i u cevima</t>
  </si>
  <si>
    <r>
      <t>z</t>
    </r>
    <r>
      <rPr>
        <i/>
        <sz val="8"/>
        <color indexed="8"/>
        <rFont val="Times New Roman"/>
        <family val="1"/>
      </rPr>
      <t>o</t>
    </r>
    <r>
      <rPr>
        <i/>
        <sz val="10"/>
        <color indexed="8"/>
        <rFont val="Times New Roman"/>
        <family val="1"/>
      </rPr>
      <t xml:space="preserve"> </t>
    </r>
  </si>
  <si>
    <r>
      <t>z</t>
    </r>
    <r>
      <rPr>
        <i/>
        <sz val="8"/>
        <color indexed="8"/>
        <rFont val="Times New Roman"/>
        <family val="1"/>
      </rPr>
      <t>r</t>
    </r>
  </si>
  <si>
    <r>
      <rPr>
        <i/>
        <sz val="10"/>
        <color indexed="8"/>
        <rFont val="Times New Roman"/>
        <family val="1"/>
      </rPr>
      <t>k</t>
    </r>
    <r>
      <rPr>
        <i/>
        <sz val="8"/>
        <color indexed="8"/>
        <rFont val="Times New Roman"/>
        <family val="1"/>
      </rPr>
      <t>h</t>
    </r>
    <r>
      <rPr>
        <sz val="10"/>
        <color indexed="8"/>
        <rFont val="Times New Roman"/>
        <family val="1"/>
      </rPr>
      <t xml:space="preserve"> [m]</t>
    </r>
  </si>
  <si>
    <r>
      <rPr>
        <i/>
        <sz val="10"/>
        <color indexed="8"/>
        <rFont val="Times New Roman"/>
        <family val="1"/>
      </rPr>
      <t>k</t>
    </r>
    <r>
      <rPr>
        <i/>
        <sz val="8"/>
        <color indexed="8"/>
        <rFont val="Times New Roman"/>
        <family val="1"/>
      </rPr>
      <t>v</t>
    </r>
    <r>
      <rPr>
        <sz val="10"/>
        <color indexed="8"/>
        <rFont val="Times New Roman"/>
        <family val="1"/>
      </rPr>
      <t xml:space="preserve"> [m]</t>
    </r>
  </si>
  <si>
    <t>Usvojeni horizontalni i vertikalni mrežni korak</t>
  </si>
  <si>
    <t>Usvojeni horizontalni i vertikalni početni korak</t>
  </si>
  <si>
    <r>
      <rPr>
        <i/>
        <sz val="10"/>
        <color indexed="8"/>
        <rFont val="Times New Roman"/>
        <family val="1"/>
      </rPr>
      <t>k</t>
    </r>
    <r>
      <rPr>
        <i/>
        <sz val="8"/>
        <color indexed="8"/>
        <rFont val="Times New Roman"/>
        <family val="1"/>
      </rPr>
      <t>ho</t>
    </r>
    <r>
      <rPr>
        <sz val="10"/>
        <color indexed="8"/>
        <rFont val="Times New Roman"/>
        <family val="1"/>
      </rPr>
      <t xml:space="preserve"> [m]</t>
    </r>
  </si>
  <si>
    <r>
      <rPr>
        <i/>
        <sz val="10"/>
        <color indexed="8"/>
        <rFont val="Times New Roman"/>
        <family val="1"/>
      </rPr>
      <t>k</t>
    </r>
    <r>
      <rPr>
        <i/>
        <sz val="8"/>
        <color indexed="8"/>
        <rFont val="Times New Roman"/>
        <family val="1"/>
      </rPr>
      <t>vo</t>
    </r>
    <r>
      <rPr>
        <sz val="10"/>
        <color indexed="8"/>
        <rFont val="Times New Roman"/>
        <family val="1"/>
      </rPr>
      <t xml:space="preserve"> [m]</t>
    </r>
  </si>
  <si>
    <t>Računski - TUBE PITCH  i  podužni dvokorak</t>
  </si>
  <si>
    <r>
      <rPr>
        <i/>
        <sz val="10"/>
        <color indexed="8"/>
        <rFont val="Times New Roman"/>
        <family val="1"/>
      </rPr>
      <t>p</t>
    </r>
    <r>
      <rPr>
        <sz val="10"/>
        <color indexed="8"/>
        <rFont val="Times New Roman"/>
        <family val="1"/>
      </rPr>
      <t xml:space="preserve"> [m]</t>
    </r>
  </si>
  <si>
    <r>
      <t>2</t>
    </r>
    <r>
      <rPr>
        <i/>
        <sz val="10"/>
        <color indexed="8"/>
        <rFont val="Times New Roman"/>
        <family val="1"/>
      </rPr>
      <t>k</t>
    </r>
    <r>
      <rPr>
        <i/>
        <sz val="8"/>
        <color indexed="8"/>
        <rFont val="Times New Roman"/>
        <family val="1"/>
      </rPr>
      <t>p</t>
    </r>
    <r>
      <rPr>
        <sz val="10"/>
        <color indexed="8"/>
        <rFont val="Times New Roman"/>
        <family val="1"/>
      </rPr>
      <t xml:space="preserve"> [m]</t>
    </r>
  </si>
  <si>
    <t>Spoljašnji prečnik omotača i cevi cevnog snopa</t>
  </si>
  <si>
    <t>Proračunska debljina zida omotača i cevi</t>
  </si>
  <si>
    <t>Unutrašnji prečnik omotača cevnog snopa i cevi</t>
  </si>
  <si>
    <r>
      <rPr>
        <i/>
        <sz val="10"/>
        <color indexed="8"/>
        <rFont val="Times New Roman"/>
        <family val="1"/>
      </rPr>
      <t>D</t>
    </r>
    <r>
      <rPr>
        <i/>
        <sz val="8"/>
        <color indexed="8"/>
        <rFont val="Times New Roman"/>
        <family val="1"/>
      </rPr>
      <t>o</t>
    </r>
    <r>
      <rPr>
        <sz val="10"/>
        <color indexed="8"/>
        <rFont val="Times New Roman"/>
        <family val="1"/>
      </rPr>
      <t xml:space="preserve"> [m]</t>
    </r>
  </si>
  <si>
    <r>
      <t xml:space="preserve">Maksimalni krug snopa i centra cevi </t>
    </r>
    <r>
      <rPr>
        <i/>
        <sz val="9"/>
        <rFont val="Arial"/>
        <family val="2"/>
      </rPr>
      <t>D</t>
    </r>
    <r>
      <rPr>
        <i/>
        <sz val="7"/>
        <rFont val="Arial"/>
        <family val="2"/>
      </rPr>
      <t>otl</t>
    </r>
    <r>
      <rPr>
        <i/>
        <sz val="9"/>
        <rFont val="Arial"/>
        <family val="2"/>
      </rPr>
      <t xml:space="preserve"> i D</t>
    </r>
    <r>
      <rPr>
        <i/>
        <sz val="7"/>
        <rFont val="Arial"/>
        <family val="2"/>
      </rPr>
      <t>cotl</t>
    </r>
  </si>
  <si>
    <r>
      <rPr>
        <i/>
        <sz val="10"/>
        <color indexed="8"/>
        <rFont val="Times New Roman"/>
        <family val="1"/>
      </rPr>
      <t>D</t>
    </r>
    <r>
      <rPr>
        <i/>
        <sz val="8"/>
        <color indexed="8"/>
        <rFont val="Times New Roman"/>
        <family val="1"/>
      </rPr>
      <t>co</t>
    </r>
    <r>
      <rPr>
        <sz val="10"/>
        <color indexed="8"/>
        <rFont val="Times New Roman"/>
        <family val="1"/>
      </rPr>
      <t xml:space="preserve"> [m]</t>
    </r>
  </si>
  <si>
    <t>Najveći horizontalni i vertikalni razmak perforacije</t>
  </si>
  <si>
    <r>
      <rPr>
        <i/>
        <sz val="10"/>
        <color indexed="8"/>
        <rFont val="Times New Roman"/>
        <family val="1"/>
      </rPr>
      <t>U</t>
    </r>
    <r>
      <rPr>
        <i/>
        <sz val="8"/>
        <color indexed="8"/>
        <rFont val="Times New Roman"/>
        <family val="1"/>
      </rPr>
      <t>Lh</t>
    </r>
    <r>
      <rPr>
        <sz val="10"/>
        <color indexed="8"/>
        <rFont val="Times New Roman"/>
        <family val="1"/>
      </rPr>
      <t xml:space="preserve"> [m]</t>
    </r>
  </si>
  <si>
    <r>
      <rPr>
        <i/>
        <sz val="10"/>
        <color indexed="8"/>
        <rFont val="Times New Roman"/>
        <family val="1"/>
      </rPr>
      <t>U</t>
    </r>
    <r>
      <rPr>
        <i/>
        <sz val="8"/>
        <color indexed="8"/>
        <rFont val="Times New Roman"/>
        <family val="1"/>
      </rPr>
      <t>Lv</t>
    </r>
    <r>
      <rPr>
        <sz val="10"/>
        <color indexed="8"/>
        <rFont val="Times New Roman"/>
        <family val="1"/>
      </rPr>
      <t xml:space="preserve"> [m]</t>
    </r>
  </si>
  <si>
    <t>Dužina tetive horizontalne i vertikalni perforacije</t>
  </si>
  <si>
    <r>
      <rPr>
        <i/>
        <sz val="10"/>
        <color indexed="8"/>
        <rFont val="Times New Roman"/>
        <family val="1"/>
      </rPr>
      <t>L</t>
    </r>
    <r>
      <rPr>
        <i/>
        <sz val="8"/>
        <color indexed="8"/>
        <rFont val="Times New Roman"/>
        <family val="1"/>
      </rPr>
      <t>Lh</t>
    </r>
    <r>
      <rPr>
        <sz val="10"/>
        <color indexed="8"/>
        <rFont val="Times New Roman"/>
        <family val="1"/>
      </rPr>
      <t xml:space="preserve"> [m]</t>
    </r>
  </si>
  <si>
    <r>
      <rPr>
        <i/>
        <sz val="10"/>
        <color indexed="8"/>
        <rFont val="Times New Roman"/>
        <family val="1"/>
      </rPr>
      <t>L</t>
    </r>
    <r>
      <rPr>
        <i/>
        <sz val="8"/>
        <color indexed="8"/>
        <rFont val="Times New Roman"/>
        <family val="1"/>
      </rPr>
      <t>Lv</t>
    </r>
    <r>
      <rPr>
        <sz val="10"/>
        <color indexed="8"/>
        <rFont val="Times New Roman"/>
        <family val="1"/>
      </rPr>
      <t xml:space="preserve"> [m]</t>
    </r>
  </si>
  <si>
    <t xml:space="preserve">Broj podužnih dvokoraka i broj kosih cevi </t>
  </si>
  <si>
    <r>
      <t>z</t>
    </r>
    <r>
      <rPr>
        <i/>
        <sz val="8"/>
        <color indexed="8"/>
        <rFont val="Times New Roman"/>
        <family val="1"/>
      </rPr>
      <t>kp</t>
    </r>
    <r>
      <rPr>
        <i/>
        <sz val="10"/>
        <color indexed="8"/>
        <rFont val="Times New Roman"/>
        <family val="1"/>
      </rPr>
      <t xml:space="preserve"> </t>
    </r>
  </si>
  <si>
    <t>Horizontalna i vertikalna površina bez cevi</t>
  </si>
  <si>
    <r>
      <rPr>
        <i/>
        <sz val="10"/>
        <color indexed="8"/>
        <rFont val="Times New Roman"/>
        <family val="1"/>
      </rPr>
      <t>S</t>
    </r>
    <r>
      <rPr>
        <i/>
        <sz val="8"/>
        <color indexed="8"/>
        <rFont val="Times New Roman"/>
        <family val="1"/>
      </rPr>
      <t>h</t>
    </r>
    <r>
      <rPr>
        <sz val="10"/>
        <color indexed="8"/>
        <rFont val="Times New Roman"/>
        <family val="1"/>
      </rPr>
      <t xml:space="preserve"> [m</t>
    </r>
    <r>
      <rPr>
        <vertAlign val="superscript"/>
        <sz val="10"/>
        <color indexed="8"/>
        <rFont val="Times New Roman"/>
        <family val="1"/>
      </rPr>
      <t>2</t>
    </r>
    <r>
      <rPr>
        <sz val="10"/>
        <color indexed="8"/>
        <rFont val="Times New Roman"/>
        <family val="1"/>
      </rPr>
      <t>]</t>
    </r>
  </si>
  <si>
    <r>
      <rPr>
        <i/>
        <sz val="10"/>
        <color indexed="8"/>
        <rFont val="Times New Roman"/>
        <family val="1"/>
      </rPr>
      <t>S</t>
    </r>
    <r>
      <rPr>
        <i/>
        <sz val="8"/>
        <color indexed="8"/>
        <rFont val="Times New Roman"/>
        <family val="1"/>
      </rPr>
      <t>v</t>
    </r>
    <r>
      <rPr>
        <sz val="10"/>
        <color indexed="8"/>
        <rFont val="Times New Roman"/>
        <family val="1"/>
      </rPr>
      <t xml:space="preserve"> [m</t>
    </r>
    <r>
      <rPr>
        <vertAlign val="superscript"/>
        <sz val="10"/>
        <color indexed="8"/>
        <rFont val="Times New Roman"/>
        <family val="1"/>
      </rPr>
      <t>2</t>
    </r>
    <r>
      <rPr>
        <sz val="10"/>
        <color indexed="8"/>
        <rFont val="Times New Roman"/>
        <family val="1"/>
      </rPr>
      <t>]</t>
    </r>
  </si>
  <si>
    <r>
      <rPr>
        <i/>
        <sz val="10"/>
        <color indexed="8"/>
        <rFont val="Times New Roman"/>
        <family val="1"/>
      </rPr>
      <t>S</t>
    </r>
    <r>
      <rPr>
        <sz val="10"/>
        <color indexed="8"/>
        <rFont val="Times New Roman"/>
        <family val="1"/>
      </rPr>
      <t xml:space="preserve"> [m</t>
    </r>
    <r>
      <rPr>
        <vertAlign val="superscript"/>
        <sz val="10"/>
        <color indexed="8"/>
        <rFont val="Times New Roman"/>
        <family val="1"/>
      </rPr>
      <t>2</t>
    </r>
    <r>
      <rPr>
        <sz val="10"/>
        <color indexed="8"/>
        <rFont val="Times New Roman"/>
        <family val="1"/>
      </rPr>
      <t>]</t>
    </r>
  </si>
  <si>
    <r>
      <t>Ukupna površina bez perforacije cevi i 4D</t>
    </r>
    <r>
      <rPr>
        <sz val="7"/>
        <rFont val="Arial"/>
        <family val="2"/>
      </rPr>
      <t>o</t>
    </r>
    <r>
      <rPr>
        <sz val="9"/>
        <rFont val="Calibri"/>
        <family val="2"/>
      </rPr>
      <t>ˑ</t>
    </r>
    <r>
      <rPr>
        <sz val="10"/>
        <rFont val="Arial"/>
        <family val="2"/>
      </rPr>
      <t>p</t>
    </r>
  </si>
  <si>
    <r>
      <rPr>
        <i/>
        <sz val="10"/>
        <color indexed="8"/>
        <rFont val="Times New Roman"/>
        <family val="1"/>
      </rPr>
      <t>4D</t>
    </r>
    <r>
      <rPr>
        <i/>
        <sz val="8"/>
        <color indexed="8"/>
        <rFont val="Times New Roman"/>
        <family val="1"/>
      </rPr>
      <t>o</t>
    </r>
    <r>
      <rPr>
        <i/>
        <sz val="10"/>
        <color indexed="8"/>
        <rFont val="Times New Roman"/>
        <family val="1"/>
      </rPr>
      <t xml:space="preserve"> p</t>
    </r>
    <r>
      <rPr>
        <sz val="10"/>
        <color indexed="8"/>
        <rFont val="Times New Roman"/>
        <family val="1"/>
      </rPr>
      <t>[m</t>
    </r>
    <r>
      <rPr>
        <vertAlign val="superscript"/>
        <sz val="10"/>
        <color indexed="8"/>
        <rFont val="Times New Roman"/>
        <family val="1"/>
      </rPr>
      <t>2</t>
    </r>
    <r>
      <rPr>
        <sz val="10"/>
        <color indexed="8"/>
        <rFont val="Times New Roman"/>
        <family val="1"/>
      </rPr>
      <t>]</t>
    </r>
  </si>
  <si>
    <r>
      <rPr>
        <i/>
        <sz val="10"/>
        <color indexed="8"/>
        <rFont val="Times New Roman"/>
        <family val="1"/>
      </rPr>
      <t>d*</t>
    </r>
    <r>
      <rPr>
        <sz val="10"/>
        <color indexed="8"/>
        <rFont val="Times New Roman"/>
        <family val="1"/>
      </rPr>
      <t xml:space="preserve"> [m]</t>
    </r>
  </si>
  <si>
    <r>
      <t xml:space="preserve">E </t>
    </r>
    <r>
      <rPr>
        <sz val="9"/>
        <color indexed="8"/>
        <rFont val="Times New Roman"/>
        <family val="1"/>
      </rPr>
      <t>[MPa]</t>
    </r>
  </si>
  <si>
    <r>
      <t>E</t>
    </r>
    <r>
      <rPr>
        <i/>
        <sz val="7"/>
        <color indexed="8"/>
        <rFont val="Times New Roman"/>
        <family val="1"/>
      </rPr>
      <t xml:space="preserve">t </t>
    </r>
    <r>
      <rPr>
        <sz val="9"/>
        <color indexed="8"/>
        <rFont val="Times New Roman"/>
        <family val="1"/>
      </rPr>
      <t>[MPa]</t>
    </r>
  </si>
  <si>
    <r>
      <t>f</t>
    </r>
    <r>
      <rPr>
        <i/>
        <sz val="7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[MPa]</t>
    </r>
  </si>
  <si>
    <r>
      <t>f</t>
    </r>
    <r>
      <rPr>
        <i/>
        <sz val="7"/>
        <color indexed="8"/>
        <rFont val="Times New Roman"/>
        <family val="1"/>
      </rPr>
      <t xml:space="preserve">t </t>
    </r>
    <r>
      <rPr>
        <sz val="9"/>
        <color indexed="8"/>
        <rFont val="Times New Roman"/>
        <family val="1"/>
      </rPr>
      <t>[MPa]</t>
    </r>
  </si>
  <si>
    <r>
      <rPr>
        <i/>
        <sz val="10"/>
        <color indexed="8"/>
        <rFont val="Times New Roman"/>
        <family val="1"/>
      </rPr>
      <t>e</t>
    </r>
    <r>
      <rPr>
        <sz val="10"/>
        <color indexed="8"/>
        <rFont val="Times New Roman"/>
        <family val="1"/>
      </rPr>
      <t xml:space="preserve"> [m]</t>
    </r>
  </si>
  <si>
    <r>
      <rPr>
        <i/>
        <sz val="10"/>
        <color indexed="8"/>
        <rFont val="Times New Roman"/>
        <family val="1"/>
      </rPr>
      <t>l</t>
    </r>
    <r>
      <rPr>
        <i/>
        <sz val="8"/>
        <color indexed="8"/>
        <rFont val="Times New Roman"/>
        <family val="1"/>
      </rPr>
      <t>t,x</t>
    </r>
    <r>
      <rPr>
        <sz val="10"/>
        <color indexed="8"/>
        <rFont val="Times New Roman"/>
        <family val="1"/>
      </rPr>
      <t xml:space="preserve"> [m]</t>
    </r>
  </si>
  <si>
    <r>
      <rPr>
        <i/>
        <sz val="10"/>
        <color indexed="8"/>
        <rFont val="Symbol"/>
        <family val="1"/>
        <charset val="2"/>
      </rPr>
      <t>m</t>
    </r>
    <r>
      <rPr>
        <sz val="8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[ - ]</t>
    </r>
  </si>
  <si>
    <r>
      <rPr>
        <i/>
        <sz val="10"/>
        <color indexed="8"/>
        <rFont val="Times New Roman"/>
        <family val="1"/>
      </rPr>
      <t xml:space="preserve">p* </t>
    </r>
    <r>
      <rPr>
        <sz val="10"/>
        <color indexed="8"/>
        <rFont val="Times New Roman"/>
        <family val="1"/>
      </rPr>
      <t>[m]</t>
    </r>
  </si>
  <si>
    <r>
      <t xml:space="preserve">Minimalna debljina CP </t>
    </r>
    <r>
      <rPr>
        <sz val="8"/>
        <color indexed="12"/>
        <rFont val="Arial"/>
        <family val="2"/>
      </rPr>
      <t>(3.57</t>
    </r>
    <r>
      <rPr>
        <sz val="9"/>
        <color indexed="12"/>
        <rFont val="Arial"/>
        <family val="2"/>
      </rPr>
      <t>) - usv. Pretpostavka</t>
    </r>
  </si>
  <si>
    <r>
      <t>e/</t>
    </r>
    <r>
      <rPr>
        <i/>
        <sz val="10"/>
        <color indexed="8"/>
        <rFont val="Times New Roman"/>
        <family val="1"/>
      </rPr>
      <t>p</t>
    </r>
    <r>
      <rPr>
        <sz val="10"/>
        <color indexed="8"/>
        <rFont val="Times New Roman"/>
        <family val="1"/>
      </rPr>
      <t xml:space="preserve"> [ - ]</t>
    </r>
  </si>
  <si>
    <t>Faktor e/p za određivanje E*/E iz dijagrama sl. 3.38</t>
  </si>
  <si>
    <r>
      <rPr>
        <i/>
        <sz val="10"/>
        <color indexed="8"/>
        <rFont val="Symbol"/>
        <family val="1"/>
        <charset val="2"/>
      </rPr>
      <t>m*</t>
    </r>
    <r>
      <rPr>
        <sz val="8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[ - ]</t>
    </r>
  </si>
  <si>
    <r>
      <t xml:space="preserve">Efektivni Puason </t>
    </r>
    <r>
      <rPr>
        <i/>
        <sz val="9"/>
        <rFont val="Arial"/>
        <family val="2"/>
      </rPr>
      <t>v*</t>
    </r>
    <r>
      <rPr>
        <sz val="9"/>
        <rFont val="Arial"/>
        <family val="2"/>
      </rPr>
      <t xml:space="preserve"> i Jangov modul elastičnosti </t>
    </r>
    <r>
      <rPr>
        <i/>
        <sz val="9"/>
        <rFont val="Arial"/>
        <family val="2"/>
      </rPr>
      <t>E*</t>
    </r>
  </si>
  <si>
    <r>
      <t>v*</t>
    </r>
    <r>
      <rPr>
        <sz val="10"/>
        <color indexed="8"/>
        <rFont val="Times New Roman"/>
        <family val="1"/>
      </rPr>
      <t xml:space="preserve"> [ - ]</t>
    </r>
  </si>
  <si>
    <r>
      <rPr>
        <i/>
        <sz val="10"/>
        <color indexed="8"/>
        <rFont val="Times New Roman"/>
        <family val="1"/>
      </rPr>
      <t>E*/E</t>
    </r>
    <r>
      <rPr>
        <sz val="10"/>
        <color indexed="8"/>
        <rFont val="Times New Roman"/>
        <family val="1"/>
      </rPr>
      <t xml:space="preserve"> [ - ]</t>
    </r>
  </si>
  <si>
    <r>
      <rPr>
        <i/>
        <sz val="10"/>
        <color indexed="8"/>
        <rFont val="Times New Roman"/>
        <family val="1"/>
      </rPr>
      <t>E*</t>
    </r>
    <r>
      <rPr>
        <sz val="10"/>
        <color indexed="8"/>
        <rFont val="Times New Roman"/>
        <family val="1"/>
      </rPr>
      <t xml:space="preserve"> [ - ]</t>
    </r>
  </si>
  <si>
    <r>
      <rPr>
        <i/>
        <sz val="10"/>
        <color indexed="8"/>
        <rFont val="Symbol"/>
        <family val="1"/>
        <charset val="2"/>
      </rPr>
      <t>r</t>
    </r>
    <r>
      <rPr>
        <i/>
        <sz val="8"/>
        <color indexed="8"/>
        <rFont val="Times New Roman"/>
        <family val="1"/>
      </rPr>
      <t>s</t>
    </r>
    <r>
      <rPr>
        <sz val="8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[ - ]</t>
    </r>
  </si>
  <si>
    <r>
      <t xml:space="preserve">Prečnik ose ef. širine zaptiv. </t>
    </r>
    <r>
      <rPr>
        <i/>
        <sz val="9"/>
        <rFont val="Arial"/>
        <family val="2"/>
      </rPr>
      <t>G</t>
    </r>
    <r>
      <rPr>
        <i/>
        <sz val="7"/>
        <rFont val="Arial"/>
        <family val="2"/>
      </rPr>
      <t>s</t>
    </r>
    <r>
      <rPr>
        <sz val="9"/>
        <rFont val="Arial"/>
        <family val="2"/>
      </rPr>
      <t xml:space="preserve"> i odnos</t>
    </r>
    <r>
      <rPr>
        <i/>
        <sz val="9"/>
        <rFont val="Arial"/>
        <family val="2"/>
      </rPr>
      <t xml:space="preserve"> </t>
    </r>
    <r>
      <rPr>
        <i/>
        <sz val="9"/>
        <rFont val="Symbol"/>
        <family val="1"/>
        <charset val="2"/>
      </rPr>
      <t>r</t>
    </r>
    <r>
      <rPr>
        <i/>
        <sz val="7"/>
        <rFont val="Arial"/>
        <family val="2"/>
      </rPr>
      <t>s</t>
    </r>
    <r>
      <rPr>
        <i/>
        <sz val="9"/>
        <rFont val="Arial"/>
        <family val="2"/>
      </rPr>
      <t>=G</t>
    </r>
    <r>
      <rPr>
        <i/>
        <sz val="7"/>
        <rFont val="Arial"/>
        <family val="2"/>
      </rPr>
      <t>s</t>
    </r>
    <r>
      <rPr>
        <i/>
        <sz val="9"/>
        <rFont val="Arial"/>
        <family val="2"/>
      </rPr>
      <t>/D</t>
    </r>
    <r>
      <rPr>
        <i/>
        <sz val="7"/>
        <rFont val="Arial"/>
        <family val="2"/>
      </rPr>
      <t>o</t>
    </r>
  </si>
  <si>
    <r>
      <t xml:space="preserve">Faktor </t>
    </r>
    <r>
      <rPr>
        <i/>
        <sz val="9"/>
        <rFont val="Arial"/>
        <family val="2"/>
      </rPr>
      <t>K</t>
    </r>
    <r>
      <rPr>
        <sz val="9"/>
        <rFont val="Arial"/>
        <family val="2"/>
      </rPr>
      <t xml:space="preserve"> i faktor </t>
    </r>
    <r>
      <rPr>
        <i/>
        <sz val="9"/>
        <rFont val="Arial"/>
        <family val="2"/>
      </rPr>
      <t xml:space="preserve">F </t>
    </r>
    <r>
      <rPr>
        <sz val="9"/>
        <rFont val="Arial"/>
        <family val="2"/>
      </rPr>
      <t>prema</t>
    </r>
    <r>
      <rPr>
        <i/>
        <sz val="9"/>
        <rFont val="Arial"/>
        <family val="2"/>
      </rPr>
      <t xml:space="preserve"> (3.61)</t>
    </r>
  </si>
  <si>
    <r>
      <t>K</t>
    </r>
    <r>
      <rPr>
        <sz val="10"/>
        <color indexed="8"/>
        <rFont val="Times New Roman"/>
        <family val="1"/>
      </rPr>
      <t xml:space="preserve"> [ - ]</t>
    </r>
  </si>
  <si>
    <r>
      <t>A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</si>
  <si>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r>
      <rPr>
        <i/>
        <sz val="10"/>
        <color indexed="8"/>
        <rFont val="Times New Roman"/>
        <family val="1"/>
      </rPr>
      <t>F</t>
    </r>
    <r>
      <rPr>
        <sz val="10"/>
        <color indexed="8"/>
        <rFont val="Times New Roman"/>
        <family val="1"/>
      </rPr>
      <t xml:space="preserve"> [ - ]</t>
    </r>
  </si>
  <si>
    <r>
      <t xml:space="preserve">Moment  </t>
    </r>
    <r>
      <rPr>
        <i/>
        <sz val="9"/>
        <rFont val="Arial"/>
        <family val="2"/>
      </rPr>
      <t>M</t>
    </r>
    <r>
      <rPr>
        <i/>
        <sz val="7"/>
        <rFont val="Arial"/>
        <family val="2"/>
      </rPr>
      <t>TS</t>
    </r>
    <r>
      <rPr>
        <sz val="9"/>
        <rFont val="Arial"/>
        <family val="2"/>
      </rPr>
      <t xml:space="preserve"> od dejstva pritiska (3.60)  M* (3.62)</t>
    </r>
  </si>
  <si>
    <t>Moment po obodu (3.63) - Moment po sredini (3.64)</t>
  </si>
  <si>
    <r>
      <rPr>
        <i/>
        <sz val="10"/>
        <color indexed="8"/>
        <rFont val="Times New Roman"/>
        <family val="1"/>
      </rPr>
      <t>h</t>
    </r>
    <r>
      <rPr>
        <i/>
        <sz val="8"/>
        <color indexed="8"/>
        <rFont val="Times New Roman"/>
        <family val="1"/>
      </rPr>
      <t>g</t>
    </r>
    <r>
      <rPr>
        <sz val="10"/>
        <color indexed="8"/>
        <rFont val="Times New Roman"/>
        <family val="1"/>
      </rPr>
      <t xml:space="preserve"> [m]</t>
    </r>
  </si>
  <si>
    <r>
      <rPr>
        <i/>
        <sz val="10"/>
        <color indexed="8"/>
        <rFont val="Times New Roman"/>
        <family val="1"/>
      </rPr>
      <t>c</t>
    </r>
    <r>
      <rPr>
        <i/>
        <sz val="8"/>
        <color indexed="8"/>
        <rFont val="Times New Roman"/>
        <family val="1"/>
      </rPr>
      <t>t</t>
    </r>
    <r>
      <rPr>
        <sz val="10"/>
        <color indexed="8"/>
        <rFont val="Times New Roman"/>
        <family val="1"/>
      </rPr>
      <t xml:space="preserve"> [m]</t>
    </r>
  </si>
  <si>
    <t>Nominalna dubina žljeba i dubina korozije</t>
  </si>
  <si>
    <t xml:space="preserve">Maks. moment savijanja i efektivna dubina žljeba </t>
  </si>
  <si>
    <r>
      <rPr>
        <i/>
        <sz val="10"/>
        <color indexed="8"/>
        <rFont val="Times New Roman"/>
        <family val="1"/>
      </rPr>
      <t>h</t>
    </r>
    <r>
      <rPr>
        <sz val="10"/>
        <color indexed="8"/>
        <rFont val="Calibri"/>
        <family val="2"/>
      </rPr>
      <t>'</t>
    </r>
    <r>
      <rPr>
        <i/>
        <sz val="8"/>
        <color indexed="8"/>
        <rFont val="Times New Roman"/>
        <family val="1"/>
      </rPr>
      <t>g</t>
    </r>
    <r>
      <rPr>
        <sz val="10"/>
        <color indexed="8"/>
        <rFont val="Times New Roman"/>
        <family val="1"/>
      </rPr>
      <t xml:space="preserve"> [m]</t>
    </r>
  </si>
  <si>
    <t>Normalni radijalni napon (3.66) i USLOV</t>
  </si>
  <si>
    <r>
      <rPr>
        <i/>
        <sz val="10"/>
        <color indexed="8"/>
        <rFont val="Symbol"/>
        <family val="1"/>
        <charset val="2"/>
      </rPr>
      <t>s</t>
    </r>
    <r>
      <rPr>
        <sz val="8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[MPa]</t>
    </r>
  </si>
  <si>
    <r>
      <rPr>
        <sz val="10"/>
        <color indexed="8"/>
        <rFont val="Symbol"/>
        <family val="1"/>
        <charset val="2"/>
      </rPr>
      <t xml:space="preserve">s </t>
    </r>
    <r>
      <rPr>
        <sz val="10"/>
        <color indexed="8"/>
        <rFont val="Calibri"/>
        <family val="2"/>
      </rPr>
      <t xml:space="preserve">≤ </t>
    </r>
    <r>
      <rPr>
        <i/>
        <sz val="10"/>
        <color indexed="8"/>
        <rFont val="Times New Roman"/>
        <family val="1"/>
      </rPr>
      <t xml:space="preserve">2f </t>
    </r>
    <r>
      <rPr>
        <sz val="10"/>
        <color indexed="8"/>
        <rFont val="Calibri"/>
        <family val="2"/>
      </rPr>
      <t>[ - ]</t>
    </r>
  </si>
  <si>
    <r>
      <rPr>
        <i/>
        <sz val="9"/>
        <color indexed="8"/>
        <rFont val="Times New Roman"/>
        <family val="1"/>
      </rPr>
      <t>Gs=Gc</t>
    </r>
    <r>
      <rPr>
        <sz val="9"/>
        <color indexed="8"/>
        <rFont val="Times New Roman"/>
        <family val="1"/>
      </rPr>
      <t>[ - ]</t>
    </r>
  </si>
  <si>
    <t>Tangencijalni napon smicanja (3.68) i USLOV</t>
  </si>
  <si>
    <r>
      <rPr>
        <i/>
        <sz val="10"/>
        <color indexed="8"/>
        <rFont val="Symbol"/>
        <family val="1"/>
        <charset val="2"/>
      </rPr>
      <t>t</t>
    </r>
    <r>
      <rPr>
        <sz val="8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[MPa]</t>
    </r>
  </si>
  <si>
    <r>
      <rPr>
        <sz val="10"/>
        <color indexed="8"/>
        <rFont val="Symbol"/>
        <family val="1"/>
        <charset val="2"/>
      </rPr>
      <t xml:space="preserve">t </t>
    </r>
    <r>
      <rPr>
        <sz val="10"/>
        <color indexed="8"/>
        <rFont val="Calibri"/>
        <family val="2"/>
      </rPr>
      <t>≤ 0,8</t>
    </r>
    <r>
      <rPr>
        <i/>
        <sz val="10"/>
        <color indexed="8"/>
        <rFont val="Times New Roman"/>
        <family val="1"/>
      </rPr>
      <t>f</t>
    </r>
    <r>
      <rPr>
        <sz val="10"/>
        <color indexed="8"/>
        <rFont val="Calibri"/>
        <family val="2"/>
      </rPr>
      <t>[ - ]</t>
    </r>
  </si>
  <si>
    <r>
      <rPr>
        <i/>
        <sz val="10"/>
        <color indexed="12"/>
        <rFont val="Times New Roman"/>
        <family val="1"/>
      </rPr>
      <t>e</t>
    </r>
    <r>
      <rPr>
        <sz val="10"/>
        <color indexed="12"/>
        <rFont val="Times New Roman"/>
        <family val="1"/>
      </rPr>
      <t xml:space="preserve"> [m]</t>
    </r>
  </si>
  <si>
    <r>
      <rPr>
        <i/>
        <sz val="10"/>
        <color indexed="8"/>
        <rFont val="Times New Roman"/>
        <family val="1"/>
      </rPr>
      <t>n</t>
    </r>
    <r>
      <rPr>
        <i/>
        <sz val="8"/>
        <color indexed="8"/>
        <rFont val="Times New Roman"/>
        <family val="1"/>
      </rPr>
      <t>dc</t>
    </r>
    <r>
      <rPr>
        <sz val="10"/>
        <color indexed="8"/>
        <rFont val="Times New Roman"/>
        <family val="1"/>
      </rPr>
      <t xml:space="preserve"> [m]</t>
    </r>
  </si>
  <si>
    <t>Modul elast. materijala cevne ploče i cevi Tab PBI-6</t>
  </si>
  <si>
    <t>CP3</t>
  </si>
  <si>
    <t>CP4</t>
  </si>
  <si>
    <t>CP5</t>
  </si>
  <si>
    <t>CP6</t>
  </si>
  <si>
    <t>CP7</t>
  </si>
  <si>
    <t>CP8</t>
  </si>
  <si>
    <t>CP9</t>
  </si>
  <si>
    <t>CP10</t>
  </si>
  <si>
    <t>CP11</t>
  </si>
  <si>
    <t>CP12</t>
  </si>
  <si>
    <t>CP13</t>
  </si>
  <si>
    <t>CP14</t>
  </si>
  <si>
    <t>CP15</t>
  </si>
  <si>
    <t>CP16</t>
  </si>
  <si>
    <t>CP17</t>
  </si>
  <si>
    <t>CP18</t>
  </si>
  <si>
    <t>CP19</t>
  </si>
  <si>
    <t>CP20</t>
  </si>
  <si>
    <t>CP21</t>
  </si>
  <si>
    <t>CP22</t>
  </si>
  <si>
    <t>CP23</t>
  </si>
  <si>
    <t>CP24</t>
  </si>
  <si>
    <t>CP25</t>
  </si>
  <si>
    <t>CP26</t>
  </si>
  <si>
    <t>CP27</t>
  </si>
  <si>
    <t>CP28</t>
  </si>
  <si>
    <t>CP29</t>
  </si>
  <si>
    <t>CP30</t>
  </si>
  <si>
    <t>CP31</t>
  </si>
  <si>
    <t>CP32</t>
  </si>
  <si>
    <t>CP33</t>
  </si>
  <si>
    <t>CP34</t>
  </si>
  <si>
    <t>CP35</t>
  </si>
  <si>
    <t>CP36</t>
  </si>
  <si>
    <r>
      <t>P</t>
    </r>
    <r>
      <rPr>
        <i/>
        <vertAlign val="subscript"/>
        <sz val="10"/>
        <color indexed="8"/>
        <rFont val="Times New Roman"/>
        <family val="1"/>
      </rPr>
      <t>t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Times New Roman"/>
        <family val="1"/>
      </rPr>
      <t>[MPa]</t>
    </r>
  </si>
  <si>
    <r>
      <t>P</t>
    </r>
    <r>
      <rPr>
        <i/>
        <vertAlign val="subscript"/>
        <sz val="10"/>
        <color indexed="8"/>
        <rFont val="Times New Roman"/>
        <family val="1"/>
      </rPr>
      <t>s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Times New Roman"/>
        <family val="1"/>
      </rPr>
      <t>[MPa]</t>
    </r>
  </si>
  <si>
    <r>
      <t>T</t>
    </r>
    <r>
      <rPr>
        <i/>
        <vertAlign val="subscript"/>
        <sz val="10"/>
        <color indexed="8"/>
        <rFont val="Times New Roman"/>
        <family val="1"/>
      </rPr>
      <t>t</t>
    </r>
    <r>
      <rPr>
        <sz val="10"/>
        <color indexed="8"/>
        <rFont val="Times New Roman"/>
        <family val="1"/>
      </rPr>
      <t xml:space="preserve"> [</t>
    </r>
    <r>
      <rPr>
        <vertAlign val="superscript"/>
        <sz val="10"/>
        <color indexed="8"/>
        <rFont val="Times New Roman"/>
        <family val="1"/>
      </rPr>
      <t>o</t>
    </r>
    <r>
      <rPr>
        <sz val="10"/>
        <color indexed="8"/>
        <rFont val="Times New Roman"/>
        <family val="1"/>
      </rPr>
      <t>C]</t>
    </r>
  </si>
  <si>
    <r>
      <t>T</t>
    </r>
    <r>
      <rPr>
        <i/>
        <vertAlign val="subscript"/>
        <sz val="10"/>
        <color indexed="8"/>
        <rFont val="Times New Roman"/>
        <family val="1"/>
      </rPr>
      <t>s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Times New Roman"/>
        <family val="1"/>
      </rPr>
      <t>[</t>
    </r>
    <r>
      <rPr>
        <vertAlign val="superscript"/>
        <sz val="10"/>
        <color indexed="8"/>
        <rFont val="Times New Roman"/>
        <family val="1"/>
      </rPr>
      <t>o</t>
    </r>
    <r>
      <rPr>
        <sz val="10"/>
        <color indexed="8"/>
        <rFont val="Times New Roman"/>
        <family val="1"/>
      </rPr>
      <t>C]</t>
    </r>
  </si>
  <si>
    <t>Fluid višeg pritiska u cevi, U cevni snop,</t>
  </si>
  <si>
    <t>trouglasti raspored cevi, spoj - valcovanje</t>
  </si>
  <si>
    <t>Proračunski pritisak fluida u cevi i oko cevi</t>
  </si>
  <si>
    <t>Proračunska temperatura fluida u cevi i oko cevi</t>
  </si>
  <si>
    <r>
      <t xml:space="preserve"> </t>
    </r>
    <r>
      <rPr>
        <i/>
        <sz val="10"/>
        <color indexed="8"/>
        <rFont val="Times New Roman"/>
        <family val="1"/>
      </rPr>
      <t>e</t>
    </r>
    <r>
      <rPr>
        <i/>
        <vertAlign val="subscript"/>
        <sz val="10"/>
        <color indexed="8"/>
        <rFont val="Times New Roman"/>
        <family val="1"/>
      </rPr>
      <t>s</t>
    </r>
    <r>
      <rPr>
        <sz val="8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[m]</t>
    </r>
  </si>
  <si>
    <r>
      <t>D</t>
    </r>
    <r>
      <rPr>
        <i/>
        <vertAlign val="subscript"/>
        <sz val="10"/>
        <color indexed="8"/>
        <rFont val="Times New Roman"/>
        <family val="1"/>
      </rPr>
      <t>us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Times New Roman"/>
        <family val="1"/>
      </rPr>
      <t>[m]</t>
    </r>
  </si>
  <si>
    <t>Efektivna efik. ligamenta (3.53) i sp. prečnik prirubn.</t>
  </si>
  <si>
    <t>Osnovna efikasnost ligamenta (3.53) i dubina valc.</t>
  </si>
  <si>
    <t>Nominalni dozvoljeni napon - cevne ploče i cevi</t>
  </si>
  <si>
    <t>Konfiguracija d1) - proširena cevna ploča</t>
  </si>
  <si>
    <r>
      <t xml:space="preserve">Efektivni tube pich </t>
    </r>
    <r>
      <rPr>
        <sz val="8"/>
        <rFont val="Arial"/>
        <family val="2"/>
      </rPr>
      <t>(3.54)</t>
    </r>
    <r>
      <rPr>
        <sz val="9"/>
        <rFont val="Arial"/>
        <family val="2"/>
      </rPr>
      <t xml:space="preserve"> i prečnik otvora cevi</t>
    </r>
    <r>
      <rPr>
        <sz val="8"/>
        <rFont val="Arial"/>
        <family val="2"/>
      </rPr>
      <t xml:space="preserve"> (3.55</t>
    </r>
    <r>
      <rPr>
        <sz val="9"/>
        <rFont val="Arial"/>
        <family val="2"/>
      </rPr>
      <t>)</t>
    </r>
  </si>
  <si>
    <r>
      <rPr>
        <i/>
        <sz val="7"/>
        <color indexed="8"/>
        <rFont val="Times New Roman"/>
        <family val="1"/>
      </rPr>
      <t>MTS</t>
    </r>
    <r>
      <rPr>
        <sz val="7"/>
        <color indexed="8"/>
        <rFont val="Times New Roman"/>
        <family val="1"/>
      </rPr>
      <t>[MNm/m]</t>
    </r>
  </si>
  <si>
    <r>
      <rPr>
        <i/>
        <sz val="7"/>
        <color indexed="8"/>
        <rFont val="Times New Roman"/>
        <family val="1"/>
      </rPr>
      <t>M*</t>
    </r>
    <r>
      <rPr>
        <sz val="7"/>
        <color indexed="8"/>
        <rFont val="Times New Roman"/>
        <family val="1"/>
      </rPr>
      <t>[MNm/m]</t>
    </r>
  </si>
  <si>
    <r>
      <rPr>
        <i/>
        <sz val="7"/>
        <color indexed="8"/>
        <rFont val="Times New Roman"/>
        <family val="1"/>
      </rPr>
      <t>MO</t>
    </r>
    <r>
      <rPr>
        <sz val="7"/>
        <color indexed="8"/>
        <rFont val="Times New Roman"/>
        <family val="1"/>
      </rPr>
      <t>[MNm/m]</t>
    </r>
  </si>
  <si>
    <r>
      <rPr>
        <i/>
        <sz val="7"/>
        <color indexed="8"/>
        <rFont val="Times New Roman"/>
        <family val="1"/>
      </rPr>
      <t>MP</t>
    </r>
    <r>
      <rPr>
        <sz val="7"/>
        <color indexed="8"/>
        <rFont val="Times New Roman"/>
        <family val="1"/>
      </rPr>
      <t>[MNm/m]</t>
    </r>
  </si>
  <si>
    <r>
      <rPr>
        <i/>
        <sz val="7"/>
        <color indexed="8"/>
        <rFont val="Times New Roman"/>
        <family val="1"/>
      </rPr>
      <t xml:space="preserve">M </t>
    </r>
    <r>
      <rPr>
        <sz val="7"/>
        <color indexed="8"/>
        <rFont val="Times New Roman"/>
        <family val="1"/>
      </rPr>
      <t>[MNm/m]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</si>
</sst>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4" x14ac:knownFonts="1">
    <font>
      <sz val="10"/>
      <name val="Arial"/>
    </font>
    <font>
      <sz val="10"/>
      <color indexed="8"/>
      <name val="Arial"/>
      <family val="2"/>
    </font>
    <font>
      <sz val="10"/>
      <color indexed="8"/>
      <name val="YU L Swiss"/>
      <family val="2"/>
    </font>
    <font>
      <sz val="11"/>
      <name val="Times New Roman"/>
      <family val="1"/>
    </font>
    <font>
      <i/>
      <sz val="10"/>
      <color indexed="8"/>
      <name val="Times New Roman"/>
      <family val="1"/>
    </font>
    <font>
      <sz val="8"/>
      <color indexed="21"/>
      <name val="Times New Roman"/>
      <family val="1"/>
    </font>
    <font>
      <sz val="11"/>
      <color indexed="14"/>
      <name val="Times New Roman"/>
      <family val="1"/>
    </font>
    <font>
      <b/>
      <sz val="11"/>
      <color indexed="33"/>
      <name val="Times New Roman"/>
      <family val="1"/>
    </font>
    <font>
      <b/>
      <sz val="11"/>
      <color indexed="12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10"/>
      <name val="YU L Swiss"/>
      <family val="2"/>
    </font>
    <font>
      <sz val="10"/>
      <name val="YU L Swiss"/>
      <family val="2"/>
    </font>
    <font>
      <vertAlign val="superscript"/>
      <sz val="10"/>
      <color indexed="8"/>
      <name val="Arial"/>
      <family val="2"/>
    </font>
    <font>
      <i/>
      <sz val="9"/>
      <color indexed="8"/>
      <name val="Times New Roman"/>
      <family val="1"/>
    </font>
    <font>
      <b/>
      <sz val="12"/>
      <name val="Times New Roman"/>
      <family val="1"/>
    </font>
    <font>
      <sz val="9"/>
      <name val="Arial"/>
      <family val="2"/>
    </font>
    <font>
      <i/>
      <vertAlign val="subscript"/>
      <sz val="10"/>
      <color indexed="8"/>
      <name val="Times New Roman"/>
      <family val="1"/>
    </font>
    <font>
      <sz val="10"/>
      <name val="Arial"/>
      <family val="2"/>
    </font>
    <font>
      <i/>
      <sz val="9"/>
      <name val="Symbol"/>
      <family val="1"/>
      <charset val="2"/>
    </font>
    <font>
      <i/>
      <sz val="7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i/>
      <sz val="10"/>
      <color indexed="8"/>
      <name val="Symbol"/>
      <family val="1"/>
      <charset val="2"/>
    </font>
    <font>
      <i/>
      <sz val="8"/>
      <color indexed="8"/>
      <name val="Times New Roman"/>
      <family val="1"/>
    </font>
    <font>
      <sz val="9"/>
      <color indexed="8"/>
      <name val="Arial"/>
      <family val="2"/>
    </font>
    <font>
      <b/>
      <sz val="10"/>
      <color indexed="12"/>
      <name val="Arial"/>
      <family val="2"/>
    </font>
    <font>
      <i/>
      <sz val="10"/>
      <color indexed="8"/>
      <name val="Times New Roman"/>
      <family val="1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2"/>
      <color indexed="12"/>
      <name val="Times New Roman"/>
      <family val="1"/>
    </font>
    <font>
      <b/>
      <sz val="11"/>
      <color indexed="21"/>
      <name val="Times New Roman"/>
      <family val="1"/>
    </font>
    <font>
      <b/>
      <sz val="10"/>
      <color indexed="8"/>
      <name val="Arial"/>
      <family val="2"/>
    </font>
    <font>
      <i/>
      <sz val="9"/>
      <color indexed="8"/>
      <name val="Times New Roman"/>
      <family val="1"/>
    </font>
    <font>
      <i/>
      <sz val="10"/>
      <color indexed="12"/>
      <name val="Times New Roman"/>
      <family val="1"/>
    </font>
    <font>
      <b/>
      <sz val="10"/>
      <color indexed="10"/>
      <name val="Arial"/>
      <family val="2"/>
    </font>
    <font>
      <b/>
      <sz val="11"/>
      <color indexed="12"/>
      <name val="Times New Roman"/>
      <family val="1"/>
    </font>
    <font>
      <sz val="8"/>
      <name val="Arial"/>
      <family val="2"/>
    </font>
    <font>
      <sz val="10"/>
      <color indexed="12"/>
      <name val="Times New Roman"/>
      <family val="1"/>
    </font>
    <font>
      <sz val="9"/>
      <color indexed="12"/>
      <name val="Arial"/>
      <family val="2"/>
    </font>
    <font>
      <sz val="9"/>
      <color indexed="8"/>
      <name val="Arial"/>
      <family val="2"/>
    </font>
    <font>
      <i/>
      <sz val="7"/>
      <color indexed="8"/>
      <name val="Times New Roman"/>
      <family val="1"/>
    </font>
    <font>
      <sz val="9"/>
      <color indexed="8"/>
      <name val="Times New Roman"/>
      <family val="1"/>
    </font>
    <font>
      <vertAlign val="superscript"/>
      <sz val="9"/>
      <name val="Arial"/>
      <family val="2"/>
    </font>
    <font>
      <sz val="10"/>
      <color indexed="8"/>
      <name val="Symbol"/>
      <family val="1"/>
      <charset val="2"/>
    </font>
    <font>
      <sz val="10"/>
      <color indexed="8"/>
      <name val="Calibri"/>
      <family val="2"/>
    </font>
    <font>
      <sz val="9"/>
      <name val="Calibri"/>
      <family val="2"/>
    </font>
    <font>
      <sz val="9"/>
      <color indexed="8"/>
      <name val="Times New Roman"/>
      <family val="1"/>
    </font>
    <font>
      <sz val="8"/>
      <color indexed="12"/>
      <name val="Arial"/>
      <family val="2"/>
    </font>
    <font>
      <sz val="7"/>
      <color indexed="8"/>
      <name val="Times New Roman"/>
      <family val="1"/>
    </font>
    <font>
      <b/>
      <sz val="11"/>
      <color indexed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1" fillId="0" borderId="0"/>
  </cellStyleXfs>
  <cellXfs count="67">
    <xf numFmtId="0" fontId="0" fillId="0" borderId="0" xfId="0"/>
    <xf numFmtId="0" fontId="3" fillId="0" borderId="0" xfId="0" applyFont="1"/>
    <xf numFmtId="0" fontId="5" fillId="0" borderId="0" xfId="0" applyFont="1" applyAlignment="1" applyProtection="1">
      <alignment horizontal="right"/>
      <protection hidden="1"/>
    </xf>
    <xf numFmtId="0" fontId="6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30" fillId="0" borderId="1" xfId="0" applyFont="1" applyBorder="1" applyAlignment="1">
      <alignment horizontal="right" vertical="center"/>
    </xf>
    <xf numFmtId="0" fontId="31" fillId="2" borderId="1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right" vertical="center"/>
    </xf>
    <xf numFmtId="0" fontId="31" fillId="2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32" fillId="2" borderId="2" xfId="0" applyFont="1" applyFill="1" applyBorder="1" applyAlignment="1">
      <alignment horizontal="center" vertical="center"/>
    </xf>
    <xf numFmtId="0" fontId="30" fillId="0" borderId="3" xfId="0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4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30" fillId="0" borderId="8" xfId="0" applyFont="1" applyBorder="1" applyAlignment="1">
      <alignment horizontal="right" vertical="center"/>
    </xf>
    <xf numFmtId="0" fontId="35" fillId="2" borderId="8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16" fontId="3" fillId="0" borderId="0" xfId="0" applyNumberFormat="1" applyFont="1" applyAlignment="1">
      <alignment horizontal="right" vertical="center"/>
    </xf>
    <xf numFmtId="0" fontId="3" fillId="3" borderId="5" xfId="0" applyFont="1" applyFill="1" applyBorder="1" applyAlignment="1">
      <alignment horizontal="center" vertical="center"/>
    </xf>
    <xf numFmtId="0" fontId="39" fillId="3" borderId="8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43" fillId="0" borderId="8" xfId="0" applyFont="1" applyBorder="1" applyAlignment="1">
      <alignment horizontal="right" vertical="center"/>
    </xf>
    <xf numFmtId="0" fontId="43" fillId="0" borderId="1" xfId="0" applyFont="1" applyBorder="1" applyAlignment="1">
      <alignment horizontal="right" vertical="center"/>
    </xf>
    <xf numFmtId="0" fontId="31" fillId="2" borderId="9" xfId="0" applyFont="1" applyFill="1" applyBorder="1" applyAlignment="1">
      <alignment horizontal="center" vertical="center"/>
    </xf>
    <xf numFmtId="0" fontId="36" fillId="0" borderId="8" xfId="0" applyFont="1" applyBorder="1" applyAlignment="1">
      <alignment horizontal="left"/>
    </xf>
    <xf numFmtId="0" fontId="19" fillId="0" borderId="1" xfId="0" applyFont="1" applyBorder="1" applyAlignment="1">
      <alignment vertical="center"/>
    </xf>
    <xf numFmtId="0" fontId="28" fillId="0" borderId="5" xfId="0" applyFont="1" applyBorder="1" applyAlignment="1" applyProtection="1">
      <alignment horizontal="left" vertical="center"/>
      <protection hidden="1"/>
    </xf>
    <xf numFmtId="0" fontId="19" fillId="0" borderId="5" xfId="0" applyFont="1" applyBorder="1" applyProtection="1">
      <protection hidden="1"/>
    </xf>
    <xf numFmtId="0" fontId="47" fillId="0" borderId="8" xfId="0" applyFont="1" applyBorder="1" applyAlignment="1" applyProtection="1">
      <alignment horizontal="right" vertical="center"/>
      <protection locked="0"/>
    </xf>
    <xf numFmtId="0" fontId="11" fillId="0" borderId="8" xfId="0" applyFont="1" applyBorder="1" applyAlignment="1" applyProtection="1">
      <alignment horizontal="right" vertical="center"/>
      <protection locked="0"/>
    </xf>
    <xf numFmtId="0" fontId="4" fillId="0" borderId="10" xfId="0" applyFont="1" applyFill="1" applyBorder="1" applyAlignment="1" applyProtection="1">
      <alignment horizontal="right" vertical="center"/>
    </xf>
    <xf numFmtId="0" fontId="11" fillId="0" borderId="8" xfId="0" applyFont="1" applyFill="1" applyBorder="1" applyAlignment="1" applyProtection="1">
      <alignment horizontal="right" vertical="center"/>
    </xf>
    <xf numFmtId="0" fontId="4" fillId="0" borderId="11" xfId="0" applyFont="1" applyFill="1" applyBorder="1" applyAlignment="1" applyProtection="1">
      <alignment horizontal="right" vertical="center"/>
    </xf>
    <xf numFmtId="0" fontId="35" fillId="2" borderId="8" xfId="0" applyFont="1" applyFill="1" applyBorder="1" applyAlignment="1" applyProtection="1">
      <alignment horizontal="center"/>
      <protection hidden="1"/>
    </xf>
    <xf numFmtId="0" fontId="31" fillId="2" borderId="8" xfId="0" applyFont="1" applyFill="1" applyBorder="1" applyAlignment="1" applyProtection="1">
      <alignment horizontal="center"/>
      <protection hidden="1"/>
    </xf>
    <xf numFmtId="0" fontId="36" fillId="0" borderId="8" xfId="0" applyFont="1" applyBorder="1" applyAlignment="1">
      <alignment horizontal="right"/>
    </xf>
    <xf numFmtId="0" fontId="42" fillId="0" borderId="5" xfId="0" applyFont="1" applyBorder="1" applyProtection="1">
      <protection hidden="1"/>
    </xf>
    <xf numFmtId="0" fontId="50" fillId="0" borderId="8" xfId="0" applyFont="1" applyFill="1" applyBorder="1" applyAlignment="1" applyProtection="1">
      <alignment horizontal="right" vertical="center"/>
    </xf>
    <xf numFmtId="0" fontId="38" fillId="2" borderId="8" xfId="0" applyFont="1" applyFill="1" applyBorder="1" applyAlignment="1" applyProtection="1">
      <alignment horizontal="center"/>
      <protection hidden="1"/>
    </xf>
    <xf numFmtId="0" fontId="38" fillId="4" borderId="8" xfId="0" applyFont="1" applyFill="1" applyBorder="1" applyAlignment="1" applyProtection="1">
      <alignment horizontal="center"/>
      <protection hidden="1"/>
    </xf>
    <xf numFmtId="0" fontId="35" fillId="2" borderId="0" xfId="0" applyFont="1" applyFill="1" applyBorder="1" applyAlignment="1" applyProtection="1">
      <alignment horizontal="center" vertical="center"/>
      <protection hidden="1"/>
    </xf>
    <xf numFmtId="0" fontId="35" fillId="2" borderId="8" xfId="0" applyFont="1" applyFill="1" applyBorder="1" applyAlignment="1" applyProtection="1">
      <alignment horizontal="center" vertical="center"/>
      <protection hidden="1"/>
    </xf>
    <xf numFmtId="0" fontId="29" fillId="2" borderId="8" xfId="0" applyFont="1" applyFill="1" applyBorder="1" applyAlignment="1" applyProtection="1">
      <alignment horizontal="center" vertical="center"/>
      <protection locked="0"/>
    </xf>
    <xf numFmtId="0" fontId="29" fillId="2" borderId="12" xfId="0" applyFont="1" applyFill="1" applyBorder="1" applyAlignment="1" applyProtection="1">
      <alignment horizontal="center" vertical="center"/>
      <protection locked="0"/>
    </xf>
    <xf numFmtId="0" fontId="41" fillId="5" borderId="8" xfId="0" applyFont="1" applyFill="1" applyBorder="1" applyAlignment="1" applyProtection="1">
      <alignment horizontal="right" vertical="center"/>
    </xf>
    <xf numFmtId="0" fontId="31" fillId="5" borderId="8" xfId="0" applyFont="1" applyFill="1" applyBorder="1" applyAlignment="1" applyProtection="1">
      <alignment horizontal="center"/>
      <protection hidden="1"/>
    </xf>
    <xf numFmtId="0" fontId="11" fillId="4" borderId="8" xfId="0" applyFont="1" applyFill="1" applyBorder="1" applyAlignment="1" applyProtection="1">
      <alignment horizontal="right" vertical="center"/>
    </xf>
    <xf numFmtId="0" fontId="35" fillId="4" borderId="8" xfId="0" applyFont="1" applyFill="1" applyBorder="1" applyAlignment="1" applyProtection="1">
      <alignment horizontal="center"/>
      <protection hidden="1"/>
    </xf>
    <xf numFmtId="0" fontId="53" fillId="0" borderId="0" xfId="0" applyFont="1" applyAlignment="1">
      <alignment vertical="center"/>
    </xf>
    <xf numFmtId="0" fontId="52" fillId="0" borderId="8" xfId="0" applyFont="1" applyFill="1" applyBorder="1" applyAlignment="1" applyProtection="1">
      <alignment horizontal="center" vertical="center"/>
    </xf>
    <xf numFmtId="0" fontId="52" fillId="0" borderId="8" xfId="0" applyFont="1" applyFill="1" applyBorder="1" applyAlignment="1" applyProtection="1">
      <alignment horizontal="right" vertical="center"/>
    </xf>
  </cellXfs>
  <cellStyles count="2">
    <cellStyle name="Normalan" xfId="0" builtinId="0"/>
    <cellStyle name="Normalan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CCFF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17640" name="Rectangle 1"/>
        <xdr:cNvSpPr>
          <a:spLocks noChangeArrowheads="1"/>
        </xdr:cNvSpPr>
      </xdr:nvSpPr>
      <xdr:spPr bwMode="auto">
        <a:xfrm>
          <a:off x="2552700" y="0"/>
          <a:ext cx="5429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17641" name="Line 15"/>
        <xdr:cNvSpPr>
          <a:spLocks noChangeShapeType="1"/>
        </xdr:cNvSpPr>
      </xdr:nvSpPr>
      <xdr:spPr bwMode="auto">
        <a:xfrm>
          <a:off x="6181725" y="161925"/>
          <a:ext cx="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5</xdr:row>
      <xdr:rowOff>0</xdr:rowOff>
    </xdr:to>
    <xdr:sp macro="" textlink="">
      <xdr:nvSpPr>
        <xdr:cNvPr id="17642" name="Line 16"/>
        <xdr:cNvSpPr>
          <a:spLocks noChangeShapeType="1"/>
        </xdr:cNvSpPr>
      </xdr:nvSpPr>
      <xdr:spPr bwMode="auto">
        <a:xfrm>
          <a:off x="6181725" y="809625"/>
          <a:ext cx="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66675</xdr:rowOff>
    </xdr:from>
    <xdr:to>
      <xdr:col>1</xdr:col>
      <xdr:colOff>371475</xdr:colOff>
      <xdr:row>4</xdr:row>
      <xdr:rowOff>114300</xdr:rowOff>
    </xdr:to>
    <xdr:pic>
      <xdr:nvPicPr>
        <xdr:cNvPr id="17643" name="Picture 19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47725" cy="695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3</xdr:col>
      <xdr:colOff>447675</xdr:colOff>
      <xdr:row>0</xdr:row>
      <xdr:rowOff>76200</xdr:rowOff>
    </xdr:from>
    <xdr:to>
      <xdr:col>12</xdr:col>
      <xdr:colOff>381000</xdr:colOff>
      <xdr:row>4</xdr:row>
      <xdr:rowOff>104775</xdr:rowOff>
    </xdr:to>
    <xdr:sp macro="" textlink="">
      <xdr:nvSpPr>
        <xdr:cNvPr id="17644" name="Text Box 293"/>
        <xdr:cNvSpPr txBox="1">
          <a:spLocks noChangeArrowheads="1"/>
        </xdr:cNvSpPr>
      </xdr:nvSpPr>
      <xdr:spPr bwMode="auto">
        <a:xfrm>
          <a:off x="2314575" y="76200"/>
          <a:ext cx="5448300" cy="676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sr-Latn-R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PRORAČUN  ČVRSTOĆE</a:t>
          </a:r>
        </a:p>
        <a:p>
          <a:pPr algn="ctr" rtl="0">
            <a:defRPr sz="1000"/>
          </a:pPr>
          <a:r>
            <a:rPr lang="sr-Latn-R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CEVNE PLOČE prema EN 13445-2009</a:t>
          </a:r>
        </a:p>
      </xdr:txBody>
    </xdr:sp>
    <xdr:clientData/>
  </xdr:twoCellAnchor>
  <xdr:twoCellAnchor>
    <xdr:from>
      <xdr:col>1</xdr:col>
      <xdr:colOff>438150</xdr:colOff>
      <xdr:row>0</xdr:row>
      <xdr:rowOff>66675</xdr:rowOff>
    </xdr:from>
    <xdr:to>
      <xdr:col>3</xdr:col>
      <xdr:colOff>342900</xdr:colOff>
      <xdr:row>4</xdr:row>
      <xdr:rowOff>104775</xdr:rowOff>
    </xdr:to>
    <xdr:sp macro="" textlink="">
      <xdr:nvSpPr>
        <xdr:cNvPr id="17645" name="Text Box 294"/>
        <xdr:cNvSpPr txBox="1">
          <a:spLocks noChangeArrowheads="1"/>
        </xdr:cNvSpPr>
      </xdr:nvSpPr>
      <xdr:spPr bwMode="auto">
        <a:xfrm>
          <a:off x="990600" y="66675"/>
          <a:ext cx="12192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Rikalović Milan</a:t>
          </a:r>
        </a:p>
        <a:p>
          <a:pPr algn="l" rtl="0">
            <a:defRPr sz="1000"/>
          </a:pPr>
          <a:r>
            <a:rPr lang="sr-Latn-RS" sz="1400" b="0" i="0" u="none" strike="noStrike" baseline="0">
              <a:solidFill>
                <a:srgbClr val="800080"/>
              </a:solidFill>
              <a:latin typeface="Times New Roman"/>
              <a:cs typeface="Times New Roman"/>
            </a:rPr>
            <a:t>DRT knjiga I</a:t>
          </a:r>
        </a:p>
        <a:p>
          <a:pPr algn="l" rtl="0">
            <a:defRPr sz="1000"/>
          </a:pPr>
          <a:r>
            <a:rPr lang="sr-Latn-RS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ECP - 2022</a:t>
          </a:r>
          <a:r>
            <a:rPr lang="sr-Latn-RS" sz="1400" b="0" i="0" u="none" strike="noStrike" baseline="0">
              <a:solidFill>
                <a:srgbClr val="800080"/>
              </a:solidFill>
              <a:latin typeface="Times New Roman"/>
              <a:cs typeface="Times New Roman"/>
            </a:rPr>
            <a:t>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6</xdr:row>
          <xdr:rowOff>0</xdr:rowOff>
        </xdr:from>
        <xdr:to>
          <xdr:col>13</xdr:col>
          <xdr:colOff>0</xdr:colOff>
          <xdr:row>6</xdr:row>
          <xdr:rowOff>0</xdr:rowOff>
        </xdr:to>
        <xdr:sp macro="" textlink="">
          <xdr:nvSpPr>
            <xdr:cNvPr id="16461" name="Object 1101" hidden="1">
              <a:extLst>
                <a:ext uri="{63B3BB69-23CF-44E3-9099-C40C66FF867C}">
                  <a14:compatExt spid="_x0000_s16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6</xdr:row>
          <xdr:rowOff>0</xdr:rowOff>
        </xdr:from>
        <xdr:to>
          <xdr:col>13</xdr:col>
          <xdr:colOff>0</xdr:colOff>
          <xdr:row>6</xdr:row>
          <xdr:rowOff>0</xdr:rowOff>
        </xdr:to>
        <xdr:sp macro="" textlink="">
          <xdr:nvSpPr>
            <xdr:cNvPr id="16468" name="Object 1108" hidden="1">
              <a:extLst>
                <a:ext uri="{63B3BB69-23CF-44E3-9099-C40C66FF867C}">
                  <a14:compatExt spid="_x0000_s16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6</xdr:row>
          <xdr:rowOff>0</xdr:rowOff>
        </xdr:from>
        <xdr:to>
          <xdr:col>13</xdr:col>
          <xdr:colOff>0</xdr:colOff>
          <xdr:row>6</xdr:row>
          <xdr:rowOff>0</xdr:rowOff>
        </xdr:to>
        <xdr:sp macro="" textlink="">
          <xdr:nvSpPr>
            <xdr:cNvPr id="16475" name="Object 1115" hidden="1">
              <a:extLst>
                <a:ext uri="{63B3BB69-23CF-44E3-9099-C40C66FF867C}">
                  <a14:compatExt spid="_x0000_s16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6</xdr:row>
          <xdr:rowOff>0</xdr:rowOff>
        </xdr:from>
        <xdr:to>
          <xdr:col>13</xdr:col>
          <xdr:colOff>0</xdr:colOff>
          <xdr:row>6</xdr:row>
          <xdr:rowOff>0</xdr:rowOff>
        </xdr:to>
        <xdr:sp macro="" textlink="">
          <xdr:nvSpPr>
            <xdr:cNvPr id="16482" name="Object 1122" hidden="1">
              <a:extLst>
                <a:ext uri="{63B3BB69-23CF-44E3-9099-C40C66FF867C}">
                  <a14:compatExt spid="_x0000_s16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6</xdr:row>
          <xdr:rowOff>0</xdr:rowOff>
        </xdr:from>
        <xdr:to>
          <xdr:col>13</xdr:col>
          <xdr:colOff>0</xdr:colOff>
          <xdr:row>6</xdr:row>
          <xdr:rowOff>0</xdr:rowOff>
        </xdr:to>
        <xdr:sp macro="" textlink="">
          <xdr:nvSpPr>
            <xdr:cNvPr id="16489" name="Object 1129" hidden="1">
              <a:extLst>
                <a:ext uri="{63B3BB69-23CF-44E3-9099-C40C66FF867C}">
                  <a14:compatExt spid="_x0000_s16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6</xdr:row>
          <xdr:rowOff>0</xdr:rowOff>
        </xdr:from>
        <xdr:to>
          <xdr:col>13</xdr:col>
          <xdr:colOff>0</xdr:colOff>
          <xdr:row>6</xdr:row>
          <xdr:rowOff>0</xdr:rowOff>
        </xdr:to>
        <xdr:sp macro="" textlink="">
          <xdr:nvSpPr>
            <xdr:cNvPr id="16496" name="Object 1136" hidden="1">
              <a:extLst>
                <a:ext uri="{63B3BB69-23CF-44E3-9099-C40C66FF867C}">
                  <a14:compatExt spid="_x0000_s16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6</xdr:row>
          <xdr:rowOff>0</xdr:rowOff>
        </xdr:from>
        <xdr:to>
          <xdr:col>13</xdr:col>
          <xdr:colOff>0</xdr:colOff>
          <xdr:row>6</xdr:row>
          <xdr:rowOff>0</xdr:rowOff>
        </xdr:to>
        <xdr:sp macro="" textlink="">
          <xdr:nvSpPr>
            <xdr:cNvPr id="16503" name="Object 1143" hidden="1">
              <a:extLst>
                <a:ext uri="{63B3BB69-23CF-44E3-9099-C40C66FF867C}">
                  <a14:compatExt spid="_x0000_s16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6</xdr:row>
          <xdr:rowOff>0</xdr:rowOff>
        </xdr:from>
        <xdr:to>
          <xdr:col>13</xdr:col>
          <xdr:colOff>0</xdr:colOff>
          <xdr:row>6</xdr:row>
          <xdr:rowOff>0</xdr:rowOff>
        </xdr:to>
        <xdr:sp macro="" textlink="">
          <xdr:nvSpPr>
            <xdr:cNvPr id="16510" name="Object 1150" hidden="1">
              <a:extLst>
                <a:ext uri="{63B3BB69-23CF-44E3-9099-C40C66FF867C}">
                  <a14:compatExt spid="_x0000_s16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12" Type="http://schemas.openxmlformats.org/officeDocument/2006/relationships/oleObject" Target="../embeddings/oleObject8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5"/>
  <sheetViews>
    <sheetView showGridLines="0" tabSelected="1" zoomScaleNormal="100" workbookViewId="0">
      <selection activeCell="A7" sqref="A7"/>
    </sheetView>
  </sheetViews>
  <sheetFormatPr defaultRowHeight="15" x14ac:dyDescent="0.25"/>
  <cols>
    <col min="1" max="1" width="8.28515625" style="6" customWidth="1"/>
    <col min="2" max="5" width="9.85546875" style="6" customWidth="1"/>
    <col min="6" max="12" width="9" style="6" customWidth="1"/>
    <col min="13" max="13" width="9" style="10" customWidth="1"/>
    <col min="14" max="16384" width="9.140625" style="10"/>
  </cols>
  <sheetData>
    <row r="1" spans="1:13" s="1" customFormat="1" ht="12.75" customHeight="1" x14ac:dyDescent="0.25">
      <c r="M1" s="2"/>
    </row>
    <row r="2" spans="1:13" s="1" customFormat="1" ht="12.75" customHeight="1" x14ac:dyDescent="0.25">
      <c r="M2" s="3"/>
    </row>
    <row r="3" spans="1:13" s="1" customFormat="1" ht="12.75" customHeight="1" x14ac:dyDescent="0.25">
      <c r="M3" s="3"/>
    </row>
    <row r="4" spans="1:13" s="1" customFormat="1" ht="12.75" customHeight="1" x14ac:dyDescent="0.25">
      <c r="M4" s="3"/>
    </row>
    <row r="5" spans="1:13" s="1" customFormat="1" ht="12.75" customHeight="1" x14ac:dyDescent="0.25"/>
    <row r="6" spans="1:13" s="4" customFormat="1" ht="15.75" customHeight="1" x14ac:dyDescent="0.2"/>
    <row r="7" spans="1:13" ht="15.75" x14ac:dyDescent="0.25">
      <c r="B7" s="22" t="s">
        <v>2</v>
      </c>
      <c r="C7" s="22"/>
      <c r="D7" s="22"/>
      <c r="E7" s="22"/>
      <c r="F7" s="22"/>
      <c r="G7" s="22"/>
      <c r="H7" s="23"/>
      <c r="I7" s="23"/>
    </row>
    <row r="9" spans="1:13" ht="16.5" thickBot="1" x14ac:dyDescent="0.3">
      <c r="B9" s="64" t="s">
        <v>132</v>
      </c>
      <c r="C9" s="22"/>
      <c r="D9" s="22"/>
      <c r="E9" s="22"/>
      <c r="G9" s="64" t="s">
        <v>141</v>
      </c>
      <c r="H9" s="23"/>
      <c r="I9" s="23"/>
      <c r="J9" s="23"/>
    </row>
    <row r="10" spans="1:13" ht="15.75" thickBot="1" x14ac:dyDescent="0.3">
      <c r="B10" s="64" t="s">
        <v>133</v>
      </c>
      <c r="C10" s="24"/>
      <c r="D10" s="24"/>
      <c r="E10" s="24"/>
      <c r="F10" s="33" t="s">
        <v>5</v>
      </c>
      <c r="G10" s="34" t="s">
        <v>0</v>
      </c>
      <c r="H10" s="35" t="s">
        <v>1</v>
      </c>
      <c r="I10" s="33" t="s">
        <v>5</v>
      </c>
      <c r="J10" s="34" t="s">
        <v>0</v>
      </c>
      <c r="K10" s="35" t="s">
        <v>1</v>
      </c>
      <c r="L10" s="10"/>
    </row>
    <row r="11" spans="1:13" ht="15.75" thickBot="1" x14ac:dyDescent="0.3">
      <c r="A11" s="32" t="s">
        <v>3</v>
      </c>
      <c r="B11" s="25" t="s">
        <v>134</v>
      </c>
      <c r="C11" s="26"/>
      <c r="D11" s="26"/>
      <c r="E11" s="27"/>
      <c r="F11" s="14" t="s">
        <v>128</v>
      </c>
      <c r="G11" s="15">
        <v>1.6</v>
      </c>
      <c r="H11" s="15">
        <v>1.6</v>
      </c>
      <c r="I11" s="16" t="s">
        <v>129</v>
      </c>
      <c r="J11" s="17">
        <v>1</v>
      </c>
      <c r="K11" s="17">
        <v>1</v>
      </c>
      <c r="L11" s="10"/>
    </row>
    <row r="12" spans="1:13" ht="16.5" thickBot="1" x14ac:dyDescent="0.3">
      <c r="A12" s="32" t="s">
        <v>4</v>
      </c>
      <c r="B12" s="25" t="s">
        <v>135</v>
      </c>
      <c r="C12" s="26"/>
      <c r="D12" s="26"/>
      <c r="E12" s="27"/>
      <c r="F12" s="28" t="s">
        <v>130</v>
      </c>
      <c r="G12" s="15">
        <v>135</v>
      </c>
      <c r="H12" s="15">
        <v>135</v>
      </c>
      <c r="I12" s="21" t="s">
        <v>131</v>
      </c>
      <c r="J12" s="17">
        <v>110</v>
      </c>
      <c r="K12" s="17">
        <v>110</v>
      </c>
      <c r="M12" s="13"/>
    </row>
    <row r="13" spans="1:13" ht="15.75" thickBot="1" x14ac:dyDescent="0.3">
      <c r="A13" s="32" t="s">
        <v>94</v>
      </c>
      <c r="B13" s="25" t="s">
        <v>34</v>
      </c>
      <c r="C13" s="26"/>
      <c r="D13" s="26"/>
      <c r="E13" s="18"/>
      <c r="F13" s="28" t="s">
        <v>18</v>
      </c>
      <c r="G13" s="15">
        <v>0.8</v>
      </c>
      <c r="H13" s="15">
        <v>0.8</v>
      </c>
      <c r="I13" s="44" t="s">
        <v>21</v>
      </c>
      <c r="J13" s="58">
        <v>1.72E-2</v>
      </c>
      <c r="K13" s="58">
        <v>1.72E-2</v>
      </c>
      <c r="L13" s="12"/>
      <c r="M13" s="13"/>
    </row>
    <row r="14" spans="1:13" ht="15.75" thickBot="1" x14ac:dyDescent="0.3">
      <c r="A14" s="32" t="s">
        <v>95</v>
      </c>
      <c r="B14" s="25" t="s">
        <v>35</v>
      </c>
      <c r="C14" s="26"/>
      <c r="D14" s="26"/>
      <c r="E14" s="27"/>
      <c r="F14" s="45" t="s">
        <v>136</v>
      </c>
      <c r="G14" s="17">
        <v>6.0000000000000001E-3</v>
      </c>
      <c r="H14" s="17">
        <v>6.0000000000000001E-3</v>
      </c>
      <c r="I14" s="45" t="s">
        <v>19</v>
      </c>
      <c r="J14" s="58">
        <v>1.6000000000000001E-3</v>
      </c>
      <c r="K14" s="59">
        <v>1.6000000000000001E-3</v>
      </c>
      <c r="L14" s="12"/>
      <c r="M14" s="13"/>
    </row>
    <row r="15" spans="1:13" ht="15.75" thickBot="1" x14ac:dyDescent="0.3">
      <c r="A15" s="32" t="s">
        <v>96</v>
      </c>
      <c r="B15" s="25" t="s">
        <v>36</v>
      </c>
      <c r="C15" s="26"/>
      <c r="D15" s="26"/>
      <c r="E15" s="19"/>
      <c r="F15" s="16" t="s">
        <v>137</v>
      </c>
      <c r="G15" s="20">
        <f>G13-2*G14</f>
        <v>0.78800000000000003</v>
      </c>
      <c r="H15" s="20">
        <f>H13-2*H14</f>
        <v>0.78800000000000003</v>
      </c>
      <c r="I15" s="44" t="s">
        <v>20</v>
      </c>
      <c r="J15" s="56">
        <f>J13-2*J14</f>
        <v>1.4E-2</v>
      </c>
      <c r="K15" s="57">
        <f>K13-2*K14</f>
        <v>1.4E-2</v>
      </c>
      <c r="L15" s="12"/>
      <c r="M15" s="13"/>
    </row>
    <row r="16" spans="1:13" ht="15.75" thickBot="1" x14ac:dyDescent="0.3">
      <c r="A16" s="32" t="s">
        <v>97</v>
      </c>
      <c r="B16" s="42" t="s">
        <v>22</v>
      </c>
      <c r="C16" s="26"/>
      <c r="D16" s="26"/>
      <c r="E16" s="41"/>
      <c r="F16" s="48" t="s">
        <v>23</v>
      </c>
      <c r="G16" s="17">
        <v>3</v>
      </c>
      <c r="H16" s="17">
        <v>3</v>
      </c>
      <c r="I16" s="46" t="s">
        <v>24</v>
      </c>
      <c r="J16" s="31">
        <v>6</v>
      </c>
      <c r="K16" s="17">
        <v>6</v>
      </c>
      <c r="L16" s="12"/>
      <c r="M16" s="13"/>
    </row>
    <row r="17" spans="1:13" ht="15.75" thickBot="1" x14ac:dyDescent="0.3">
      <c r="A17" s="32" t="s">
        <v>98</v>
      </c>
      <c r="B17" s="43" t="s">
        <v>27</v>
      </c>
      <c r="C17" s="26"/>
      <c r="D17" s="26"/>
      <c r="E17" s="41"/>
      <c r="F17" s="47" t="s">
        <v>25</v>
      </c>
      <c r="G17" s="31">
        <v>1.9E-2</v>
      </c>
      <c r="H17" s="15">
        <v>1.9E-2</v>
      </c>
      <c r="I17" s="47" t="s">
        <v>26</v>
      </c>
      <c r="J17" s="31">
        <v>1.0999999999999999E-2</v>
      </c>
      <c r="K17" s="15">
        <v>1.0999999999999999E-2</v>
      </c>
      <c r="L17" s="12"/>
      <c r="M17" s="13"/>
    </row>
    <row r="18" spans="1:13" ht="15.75" thickBot="1" x14ac:dyDescent="0.3">
      <c r="A18" s="32" t="s">
        <v>99</v>
      </c>
      <c r="B18" s="43" t="s">
        <v>28</v>
      </c>
      <c r="C18" s="26"/>
      <c r="D18" s="26"/>
      <c r="E18" s="41"/>
      <c r="F18" s="47" t="s">
        <v>29</v>
      </c>
      <c r="G18" s="31">
        <v>3.5999999999999997E-2</v>
      </c>
      <c r="H18" s="15">
        <v>3.5999999999999997E-2</v>
      </c>
      <c r="I18" s="47" t="s">
        <v>30</v>
      </c>
      <c r="J18" s="31">
        <v>1.0999999999999999E-2</v>
      </c>
      <c r="K18" s="15">
        <v>1.0999999999999999E-2</v>
      </c>
      <c r="L18" s="12"/>
      <c r="M18" s="13"/>
    </row>
    <row r="19" spans="1:13" ht="15.75" thickBot="1" x14ac:dyDescent="0.3">
      <c r="A19" s="32" t="s">
        <v>100</v>
      </c>
      <c r="B19" s="43" t="s">
        <v>46</v>
      </c>
      <c r="C19" s="26"/>
      <c r="D19" s="26"/>
      <c r="E19" s="41"/>
      <c r="F19" s="48" t="s">
        <v>47</v>
      </c>
      <c r="G19" s="31">
        <v>2</v>
      </c>
      <c r="H19" s="15">
        <v>2</v>
      </c>
      <c r="I19" s="47" t="s">
        <v>92</v>
      </c>
      <c r="J19" s="31">
        <v>1</v>
      </c>
      <c r="K19" s="15">
        <v>1</v>
      </c>
      <c r="L19" s="12"/>
      <c r="M19" s="13"/>
    </row>
    <row r="20" spans="1:13" ht="15.75" thickBot="1" x14ac:dyDescent="0.3">
      <c r="A20" s="32" t="s">
        <v>101</v>
      </c>
      <c r="B20" s="43" t="s">
        <v>31</v>
      </c>
      <c r="C20" s="26"/>
      <c r="D20" s="26"/>
      <c r="E20" s="41"/>
      <c r="F20" s="47" t="s">
        <v>32</v>
      </c>
      <c r="G20" s="49">
        <f>(G17^2+J18^2)^0.5</f>
        <v>2.195449840010015E-2</v>
      </c>
      <c r="H20" s="49">
        <f>(H17^2+K18^2)^0.5</f>
        <v>2.195449840010015E-2</v>
      </c>
      <c r="I20" s="47" t="s">
        <v>33</v>
      </c>
      <c r="J20" s="31">
        <v>0.03</v>
      </c>
      <c r="K20" s="15">
        <v>0.03</v>
      </c>
      <c r="L20" s="12"/>
      <c r="M20" s="13"/>
    </row>
    <row r="21" spans="1:13" ht="15.75" thickBot="1" x14ac:dyDescent="0.3">
      <c r="A21" s="32" t="s">
        <v>102</v>
      </c>
      <c r="B21" s="43" t="s">
        <v>38</v>
      </c>
      <c r="C21" s="26"/>
      <c r="D21" s="26"/>
      <c r="E21" s="41"/>
      <c r="F21" s="47" t="s">
        <v>37</v>
      </c>
      <c r="G21" s="50">
        <v>0.77600000000000002</v>
      </c>
      <c r="H21" s="50">
        <v>0.77600000000000002</v>
      </c>
      <c r="I21" s="47" t="s">
        <v>39</v>
      </c>
      <c r="J21" s="29">
        <f>G21-J13</f>
        <v>0.75880000000000003</v>
      </c>
      <c r="K21" s="29">
        <f>H21-K13</f>
        <v>0.75880000000000003</v>
      </c>
    </row>
    <row r="22" spans="1:13" ht="15.75" thickBot="1" x14ac:dyDescent="0.3">
      <c r="A22" s="32" t="s">
        <v>103</v>
      </c>
      <c r="B22" s="43" t="s">
        <v>40</v>
      </c>
      <c r="C22" s="26"/>
      <c r="D22" s="26"/>
      <c r="E22" s="41"/>
      <c r="F22" s="47" t="s">
        <v>41</v>
      </c>
      <c r="G22" s="49">
        <f>J20</f>
        <v>0.03</v>
      </c>
      <c r="H22" s="49">
        <f>K20</f>
        <v>0.03</v>
      </c>
      <c r="I22" s="47" t="s">
        <v>42</v>
      </c>
      <c r="J22" s="29">
        <f>2*G18-2*G17</f>
        <v>3.3999999999999996E-2</v>
      </c>
      <c r="K22" s="29">
        <f>2*H18-2*H17</f>
        <v>3.3999999999999996E-2</v>
      </c>
    </row>
    <row r="23" spans="1:13" ht="15.75" thickBot="1" x14ac:dyDescent="0.3">
      <c r="A23" s="32" t="s">
        <v>104</v>
      </c>
      <c r="B23" s="43" t="s">
        <v>43</v>
      </c>
      <c r="C23" s="26"/>
      <c r="D23" s="26"/>
      <c r="E23" s="41"/>
      <c r="F23" s="47" t="s">
        <v>44</v>
      </c>
      <c r="G23" s="50">
        <v>0.77580000000000005</v>
      </c>
      <c r="H23" s="50">
        <v>0.77580000000000005</v>
      </c>
      <c r="I23" s="47" t="s">
        <v>45</v>
      </c>
      <c r="J23" s="29">
        <f>G15</f>
        <v>0.78800000000000003</v>
      </c>
      <c r="K23" s="29">
        <f>H15</f>
        <v>0.78800000000000003</v>
      </c>
    </row>
    <row r="24" spans="1:13" ht="16.5" thickBot="1" x14ac:dyDescent="0.3">
      <c r="A24" s="32" t="s">
        <v>105</v>
      </c>
      <c r="B24" s="43" t="s">
        <v>48</v>
      </c>
      <c r="C24" s="26"/>
      <c r="D24" s="26"/>
      <c r="E24" s="41"/>
      <c r="F24" s="47" t="s">
        <v>49</v>
      </c>
      <c r="G24" s="49">
        <f>G19*G22*G23</f>
        <v>4.6547999999999999E-2</v>
      </c>
      <c r="H24" s="49">
        <f>H19*H22*H23</f>
        <v>4.6547999999999999E-2</v>
      </c>
      <c r="I24" s="47" t="s">
        <v>50</v>
      </c>
      <c r="J24" s="29">
        <f>J22*J23</f>
        <v>2.6791999999999996E-2</v>
      </c>
      <c r="K24" s="29">
        <f>K22*K23</f>
        <v>2.6791999999999996E-2</v>
      </c>
    </row>
    <row r="25" spans="1:13" ht="16.5" thickBot="1" x14ac:dyDescent="0.3">
      <c r="A25" s="32" t="s">
        <v>106</v>
      </c>
      <c r="B25" s="43" t="s">
        <v>52</v>
      </c>
      <c r="C25" s="26"/>
      <c r="D25" s="26"/>
      <c r="E25" s="41"/>
      <c r="F25" s="47" t="s">
        <v>51</v>
      </c>
      <c r="G25" s="49">
        <f>G24+J24</f>
        <v>7.3339999999999989E-2</v>
      </c>
      <c r="H25" s="49">
        <f>H24+K24</f>
        <v>7.3339999999999989E-2</v>
      </c>
      <c r="I25" s="47" t="s">
        <v>53</v>
      </c>
      <c r="J25" s="29">
        <f>4*G21*G20</f>
        <v>6.8146763033910873E-2</v>
      </c>
      <c r="K25" s="29">
        <f>4*H21*H20</f>
        <v>6.8146763033910873E-2</v>
      </c>
    </row>
    <row r="26" spans="1:13" ht="15.75" thickBot="1" x14ac:dyDescent="0.3">
      <c r="A26" s="32" t="s">
        <v>107</v>
      </c>
      <c r="B26" s="43" t="s">
        <v>139</v>
      </c>
      <c r="C26" s="26"/>
      <c r="D26" s="26"/>
      <c r="E26" s="41"/>
      <c r="F26" s="44" t="s">
        <v>61</v>
      </c>
      <c r="G26" s="49">
        <f>(G20-J13)/G20</f>
        <v>0.21656146788024369</v>
      </c>
      <c r="H26" s="49">
        <f>(H20-K13)/H20</f>
        <v>0.21656146788024369</v>
      </c>
      <c r="I26" s="47" t="s">
        <v>60</v>
      </c>
      <c r="J26" s="49">
        <f>MIN(0.0508,J34-0.0032)</f>
        <v>3.0800000000000001E-2</v>
      </c>
      <c r="K26" s="49">
        <f>MIN(0.0508,K34-0.0032)</f>
        <v>4.1799999999999997E-2</v>
      </c>
    </row>
    <row r="27" spans="1:13" ht="15.75" thickBot="1" x14ac:dyDescent="0.3">
      <c r="A27" s="32" t="s">
        <v>108</v>
      </c>
      <c r="B27" s="25" t="s">
        <v>6</v>
      </c>
      <c r="C27" s="26"/>
      <c r="D27" s="26"/>
      <c r="E27" s="18"/>
      <c r="F27" s="37" t="s">
        <v>7</v>
      </c>
      <c r="G27" s="39">
        <v>304</v>
      </c>
      <c r="H27" s="39">
        <v>304</v>
      </c>
      <c r="I27" s="38" t="s">
        <v>8</v>
      </c>
      <c r="J27" s="15">
        <v>304</v>
      </c>
      <c r="K27" s="15">
        <v>304</v>
      </c>
    </row>
    <row r="28" spans="1:13" ht="15.75" thickBot="1" x14ac:dyDescent="0.3">
      <c r="A28" s="32" t="s">
        <v>109</v>
      </c>
      <c r="B28" s="25" t="s">
        <v>11</v>
      </c>
      <c r="C28" s="26"/>
      <c r="D28" s="26"/>
      <c r="E28" s="27"/>
      <c r="F28" s="28" t="s">
        <v>12</v>
      </c>
      <c r="G28" s="15">
        <v>135</v>
      </c>
      <c r="H28" s="15">
        <v>135</v>
      </c>
      <c r="I28" s="21" t="s">
        <v>13</v>
      </c>
      <c r="J28" s="17">
        <v>135</v>
      </c>
      <c r="K28" s="17">
        <v>135</v>
      </c>
    </row>
    <row r="29" spans="1:13" ht="15.75" thickBot="1" x14ac:dyDescent="0.3">
      <c r="A29" s="32" t="s">
        <v>110</v>
      </c>
      <c r="B29" s="25" t="s">
        <v>9</v>
      </c>
      <c r="C29" s="26"/>
      <c r="D29" s="26"/>
      <c r="E29" s="36"/>
      <c r="F29" s="40" t="s">
        <v>10</v>
      </c>
      <c r="G29" s="17">
        <v>177.7</v>
      </c>
      <c r="H29" s="17">
        <v>177.7</v>
      </c>
      <c r="I29" s="40" t="s">
        <v>10</v>
      </c>
      <c r="J29" s="17">
        <v>177.7</v>
      </c>
      <c r="K29" s="17">
        <v>177.7</v>
      </c>
    </row>
    <row r="30" spans="1:13" ht="15.75" thickBot="1" x14ac:dyDescent="0.3">
      <c r="A30" s="32" t="s">
        <v>111</v>
      </c>
      <c r="B30" s="25" t="s">
        <v>14</v>
      </c>
      <c r="C30" s="26"/>
      <c r="D30" s="26"/>
      <c r="E30" s="36"/>
      <c r="F30" s="40" t="s">
        <v>15</v>
      </c>
      <c r="G30" s="17">
        <v>520</v>
      </c>
      <c r="H30" s="17">
        <v>520</v>
      </c>
      <c r="I30" s="40" t="s">
        <v>15</v>
      </c>
      <c r="J30" s="17">
        <v>520</v>
      </c>
      <c r="K30" s="17">
        <v>520</v>
      </c>
    </row>
    <row r="31" spans="1:13" ht="15.75" thickBot="1" x14ac:dyDescent="0.3">
      <c r="A31" s="32" t="s">
        <v>112</v>
      </c>
      <c r="B31" s="25" t="s">
        <v>16</v>
      </c>
      <c r="C31" s="26"/>
      <c r="D31" s="26"/>
      <c r="E31" s="36"/>
      <c r="F31" s="51" t="s">
        <v>17</v>
      </c>
      <c r="G31" s="17">
        <v>429</v>
      </c>
      <c r="H31" s="17">
        <v>429</v>
      </c>
      <c r="I31" s="40" t="s">
        <v>17</v>
      </c>
      <c r="J31" s="17">
        <v>429</v>
      </c>
      <c r="K31" s="17">
        <v>429</v>
      </c>
      <c r="L31" s="10"/>
    </row>
    <row r="32" spans="1:13" ht="15.75" thickBot="1" x14ac:dyDescent="0.3">
      <c r="A32" s="32" t="s">
        <v>113</v>
      </c>
      <c r="B32" s="25" t="s">
        <v>93</v>
      </c>
      <c r="C32" s="26"/>
      <c r="D32" s="26"/>
      <c r="E32" s="36"/>
      <c r="F32" s="51" t="s">
        <v>55</v>
      </c>
      <c r="G32" s="17">
        <v>1453.4</v>
      </c>
      <c r="H32" s="17">
        <v>1453.4</v>
      </c>
      <c r="I32" s="51" t="s">
        <v>56</v>
      </c>
      <c r="J32" s="17">
        <v>1453.4</v>
      </c>
      <c r="K32" s="17">
        <v>1453.4</v>
      </c>
      <c r="L32" s="10"/>
    </row>
    <row r="33" spans="1:13" ht="15.75" thickBot="1" x14ac:dyDescent="0.3">
      <c r="A33" s="32" t="s">
        <v>114</v>
      </c>
      <c r="B33" s="25" t="s">
        <v>140</v>
      </c>
      <c r="C33" s="26"/>
      <c r="D33" s="26"/>
      <c r="E33" s="36"/>
      <c r="F33" s="51" t="s">
        <v>57</v>
      </c>
      <c r="G33" s="17">
        <v>143</v>
      </c>
      <c r="H33" s="31">
        <v>143</v>
      </c>
      <c r="I33" s="51" t="s">
        <v>58</v>
      </c>
      <c r="J33" s="17">
        <v>148</v>
      </c>
      <c r="K33" s="31">
        <v>148</v>
      </c>
    </row>
    <row r="34" spans="1:13" ht="15.75" thickBot="1" x14ac:dyDescent="0.3">
      <c r="A34" s="32" t="s">
        <v>115</v>
      </c>
      <c r="B34" s="52" t="s">
        <v>63</v>
      </c>
      <c r="C34" s="26"/>
      <c r="D34" s="26"/>
      <c r="E34" s="41"/>
      <c r="F34" s="62" t="s">
        <v>59</v>
      </c>
      <c r="G34" s="63">
        <f>G21*ABS(G11-J11)/(4*G26*0.8*G33)</f>
        <v>4.6983543630447462E-3</v>
      </c>
      <c r="H34" s="63">
        <f>H21*ABS(K11-H11)/(4*H26*0.8*H33)</f>
        <v>4.6983543630447462E-3</v>
      </c>
      <c r="I34" s="60" t="s">
        <v>91</v>
      </c>
      <c r="J34" s="61">
        <v>3.4000000000000002E-2</v>
      </c>
      <c r="K34" s="61">
        <v>4.4999999999999998E-2</v>
      </c>
    </row>
    <row r="35" spans="1:13" ht="15.75" thickBot="1" x14ac:dyDescent="0.3">
      <c r="A35" s="32" t="s">
        <v>116</v>
      </c>
      <c r="B35" s="43" t="s">
        <v>142</v>
      </c>
      <c r="C35" s="26"/>
      <c r="D35" s="26"/>
      <c r="E35" s="41"/>
      <c r="F35" s="47" t="s">
        <v>62</v>
      </c>
      <c r="G35" s="49">
        <f>G20/(1-4*MIN(G25,J25)/(3.14*G21^2))^0.5</f>
        <v>2.3731645299742789E-2</v>
      </c>
      <c r="H35" s="49">
        <f>H20/(1-4*MIN(H25,K25)/(3.14*H21^2))^0.5</f>
        <v>2.3731645299742789E-2</v>
      </c>
      <c r="I35" s="47" t="s">
        <v>54</v>
      </c>
      <c r="J35" s="49">
        <f>MAX((J13-2*J14*(J32/G32)*(J33/G33)*(J26/J34)),(J13-2*J14))</f>
        <v>1.4199819004524886E-2</v>
      </c>
      <c r="K35" s="49">
        <f>MAX((K13-2*K14*(K32/H32)*(K33/H33)*(K26/K34)),(K13-2*K14))</f>
        <v>1.4123623931623931E-2</v>
      </c>
    </row>
    <row r="36" spans="1:13" ht="15.75" thickBot="1" x14ac:dyDescent="0.3">
      <c r="A36" s="32" t="s">
        <v>117</v>
      </c>
      <c r="B36" s="43" t="s">
        <v>138</v>
      </c>
      <c r="C36" s="26"/>
      <c r="D36" s="26"/>
      <c r="E36" s="41"/>
      <c r="F36" s="44" t="s">
        <v>66</v>
      </c>
      <c r="G36" s="49">
        <f>(G35-J35)/G35</f>
        <v>0.40165046185488079</v>
      </c>
      <c r="H36" s="49">
        <f>(H35-K35)/H35</f>
        <v>0.40486115677040702</v>
      </c>
      <c r="I36" s="28" t="s">
        <v>75</v>
      </c>
      <c r="J36" s="50">
        <v>0.95099999999999996</v>
      </c>
      <c r="K36" s="50">
        <v>0.95099999999999996</v>
      </c>
    </row>
    <row r="37" spans="1:13" ht="15.75" thickBot="1" x14ac:dyDescent="0.3">
      <c r="A37" s="32" t="s">
        <v>118</v>
      </c>
      <c r="B37" s="43" t="s">
        <v>65</v>
      </c>
      <c r="C37" s="26"/>
      <c r="D37" s="26"/>
      <c r="E37" s="41"/>
      <c r="F37" s="47" t="s">
        <v>64</v>
      </c>
      <c r="G37" s="49">
        <f>J34/G20</f>
        <v>1.5486575634925417</v>
      </c>
      <c r="H37" s="49">
        <f>K34/H20</f>
        <v>2.0496938340342461</v>
      </c>
      <c r="I37" s="47" t="s">
        <v>69</v>
      </c>
      <c r="J37" s="31">
        <v>0.42499999999999999</v>
      </c>
      <c r="K37" s="15">
        <v>0.42</v>
      </c>
    </row>
    <row r="38" spans="1:13" ht="15.75" thickBot="1" x14ac:dyDescent="0.3">
      <c r="A38" s="32" t="s">
        <v>119</v>
      </c>
      <c r="B38" s="43" t="s">
        <v>67</v>
      </c>
      <c r="C38" s="26"/>
      <c r="D38" s="26"/>
      <c r="E38" s="41"/>
      <c r="F38" s="47" t="s">
        <v>68</v>
      </c>
      <c r="G38" s="17">
        <v>0.3</v>
      </c>
      <c r="H38" s="17">
        <v>0.313</v>
      </c>
      <c r="I38" s="47" t="s">
        <v>70</v>
      </c>
      <c r="J38" s="49">
        <f>G32*J37</f>
        <v>617.69500000000005</v>
      </c>
      <c r="K38" s="49">
        <f>H32*K37</f>
        <v>610.428</v>
      </c>
    </row>
    <row r="39" spans="1:13" ht="15.75" thickBot="1" x14ac:dyDescent="0.3">
      <c r="A39" s="32" t="s">
        <v>120</v>
      </c>
      <c r="B39" s="25" t="s">
        <v>72</v>
      </c>
      <c r="C39" s="26"/>
      <c r="D39" s="26"/>
      <c r="E39" s="41"/>
      <c r="F39" s="53" t="s">
        <v>87</v>
      </c>
      <c r="G39" s="17">
        <v>0.84840000000000004</v>
      </c>
      <c r="H39" s="17">
        <v>0.84840000000000004</v>
      </c>
      <c r="I39" s="44" t="s">
        <v>71</v>
      </c>
      <c r="J39" s="49">
        <f>G39/G21</f>
        <v>1.0932989690721651</v>
      </c>
      <c r="K39" s="49">
        <f>H39/H21</f>
        <v>1.0932989690721651</v>
      </c>
    </row>
    <row r="40" spans="1:13" ht="15.75" thickBot="1" x14ac:dyDescent="0.3">
      <c r="A40" s="32" t="s">
        <v>121</v>
      </c>
      <c r="B40" s="25" t="s">
        <v>77</v>
      </c>
      <c r="C40" s="26"/>
      <c r="D40" s="26"/>
      <c r="E40" s="41"/>
      <c r="F40" s="65" t="s">
        <v>143</v>
      </c>
      <c r="G40" s="30">
        <f>G21^2*(J39-1)*(J39^2+1)*ABS(G11-J11)/16</f>
        <v>4.625151405154646E-3</v>
      </c>
      <c r="H40" s="30">
        <f>H21^2*(K39-1)*(K39^2+1)*ABS(H11-K11)/16</f>
        <v>4.625151405154646E-3</v>
      </c>
      <c r="I40" s="66" t="s">
        <v>144</v>
      </c>
      <c r="J40" s="49">
        <f>G40</f>
        <v>4.625151405154646E-3</v>
      </c>
      <c r="K40" s="49">
        <f>H40</f>
        <v>4.625151405154646E-3</v>
      </c>
    </row>
    <row r="41" spans="1:13" ht="15.75" thickBot="1" x14ac:dyDescent="0.3">
      <c r="A41" s="32" t="s">
        <v>122</v>
      </c>
      <c r="B41" s="25" t="s">
        <v>73</v>
      </c>
      <c r="C41" s="26"/>
      <c r="D41" s="26"/>
      <c r="E41" s="41"/>
      <c r="F41" s="47" t="s">
        <v>74</v>
      </c>
      <c r="G41" s="30">
        <f>J36/G21</f>
        <v>1.2255154639175256</v>
      </c>
      <c r="H41" s="30">
        <f>K36/H21</f>
        <v>1.2255154639175256</v>
      </c>
      <c r="I41" s="47" t="s">
        <v>76</v>
      </c>
      <c r="J41" s="49">
        <f>(1-G38)*G32*LN(G41)/J38</f>
        <v>0.3349484227141647</v>
      </c>
      <c r="K41" s="49">
        <f>(1-H38)*H32*LN(H41)/K38</f>
        <v>0.3326413800066948</v>
      </c>
    </row>
    <row r="42" spans="1:13" ht="15.75" thickBot="1" x14ac:dyDescent="0.3">
      <c r="A42" s="32" t="s">
        <v>123</v>
      </c>
      <c r="B42" s="25" t="s">
        <v>78</v>
      </c>
      <c r="C42" s="26"/>
      <c r="D42" s="26"/>
      <c r="E42" s="41"/>
      <c r="F42" s="66" t="s">
        <v>146</v>
      </c>
      <c r="G42" s="30">
        <f>(J40-G21^2*J41*ABS(G11-J11)/32)/(1+J41)</f>
        <v>6.3172160034389788E-4</v>
      </c>
      <c r="H42" s="30">
        <f>(K40-H21^2*K41*ABS(H11-K11)/32)/(1+K41)</f>
        <v>6.5236163668479816E-4</v>
      </c>
      <c r="I42" s="66" t="s">
        <v>145</v>
      </c>
      <c r="J42" s="49">
        <f>G42+G21^2*(3+G38)*ABS(G11-J11)/64</f>
        <v>1.92615416003439E-2</v>
      </c>
      <c r="K42" s="49">
        <f>H42+H21^2*(3+H38)*ABS(H11-K11)/64</f>
        <v>1.9355571836684803E-2</v>
      </c>
      <c r="M42" s="6"/>
    </row>
    <row r="43" spans="1:13" ht="15.75" thickBot="1" x14ac:dyDescent="0.3">
      <c r="A43" s="32" t="s">
        <v>124</v>
      </c>
      <c r="B43" s="43" t="s">
        <v>81</v>
      </c>
      <c r="C43" s="26"/>
      <c r="D43" s="26"/>
      <c r="E43" s="41"/>
      <c r="F43" s="47" t="s">
        <v>79</v>
      </c>
      <c r="G43" s="31">
        <v>3.0000000000000001E-3</v>
      </c>
      <c r="H43" s="31">
        <v>3.0000000000000001E-3</v>
      </c>
      <c r="I43" s="47" t="s">
        <v>80</v>
      </c>
      <c r="J43" s="31">
        <v>0</v>
      </c>
      <c r="K43" s="31">
        <v>0</v>
      </c>
      <c r="L43" s="12"/>
      <c r="M43" s="13"/>
    </row>
    <row r="44" spans="1:13" ht="15.75" thickBot="1" x14ac:dyDescent="0.3">
      <c r="A44" s="32" t="s">
        <v>125</v>
      </c>
      <c r="B44" s="25" t="s">
        <v>82</v>
      </c>
      <c r="C44" s="26"/>
      <c r="D44" s="26"/>
      <c r="E44" s="41"/>
      <c r="F44" s="66" t="s">
        <v>147</v>
      </c>
      <c r="G44" s="30">
        <f>MAX(ABS(G42),ABS(J42))</f>
        <v>1.92615416003439E-2</v>
      </c>
      <c r="H44" s="30">
        <f>MAX(ABS(H42),ABS(K42))</f>
        <v>1.9355571836684803E-2</v>
      </c>
      <c r="I44" s="47" t="s">
        <v>83</v>
      </c>
      <c r="J44" s="49">
        <f>MAX((G43-J43),0)</f>
        <v>3.0000000000000001E-3</v>
      </c>
      <c r="K44" s="49">
        <f>MAX((H43-K43),0)</f>
        <v>3.0000000000000001E-3</v>
      </c>
      <c r="M44" s="6"/>
    </row>
    <row r="45" spans="1:13" ht="15.75" thickBot="1" x14ac:dyDescent="0.3">
      <c r="A45" s="32" t="s">
        <v>126</v>
      </c>
      <c r="B45" s="25" t="s">
        <v>84</v>
      </c>
      <c r="C45" s="26"/>
      <c r="D45" s="26"/>
      <c r="E45" s="41"/>
      <c r="F45" s="44" t="s">
        <v>85</v>
      </c>
      <c r="G45" s="30">
        <f>6*G44/(G36*(J34-J44)^2)</f>
        <v>299.41298778812694</v>
      </c>
      <c r="H45" s="30">
        <f>6*H44/(H36*(K34-K44)^2)</f>
        <v>162.61198995043463</v>
      </c>
      <c r="I45" s="47" t="s">
        <v>86</v>
      </c>
      <c r="J45" s="54" t="str">
        <f>IF(G45&lt;2*G33,"OK","eror")</f>
        <v>eror</v>
      </c>
      <c r="K45" s="55" t="str">
        <f>IF(H45&lt;2*H33,"OK","eror")</f>
        <v>OK</v>
      </c>
      <c r="M45" s="6"/>
    </row>
    <row r="46" spans="1:13" ht="15.75" thickBot="1" x14ac:dyDescent="0.3">
      <c r="A46" s="32" t="s">
        <v>127</v>
      </c>
      <c r="B46" s="25" t="s">
        <v>88</v>
      </c>
      <c r="C46" s="26"/>
      <c r="D46" s="26"/>
      <c r="E46" s="41"/>
      <c r="F46" s="44" t="s">
        <v>89</v>
      </c>
      <c r="G46" s="30">
        <f>1/(4*G26)*(G21/J34)*ABS(G11-J11)</f>
        <v>15.808580562715266</v>
      </c>
      <c r="H46" s="30">
        <f>1/(4*H26)*(H21/K34)*ABS(H11-K11)</f>
        <v>11.94426086960709</v>
      </c>
      <c r="I46" s="47" t="s">
        <v>90</v>
      </c>
      <c r="J46" s="54" t="str">
        <f>IF(G46&lt;0.8*G33,"OK","eror")</f>
        <v>OK</v>
      </c>
      <c r="K46" s="55" t="str">
        <f>IF(H46&lt;0.8*H33,"OK","eror")</f>
        <v>OK</v>
      </c>
      <c r="M46" s="6"/>
    </row>
    <row r="47" spans="1:13" x14ac:dyDescent="0.25">
      <c r="B47"/>
      <c r="F47" s="5"/>
      <c r="G47" s="10"/>
      <c r="M47" s="6"/>
    </row>
    <row r="48" spans="1:13" x14ac:dyDescent="0.25">
      <c r="B48"/>
      <c r="F48" s="5"/>
      <c r="G48" s="10"/>
      <c r="M48" s="6"/>
    </row>
    <row r="49" spans="1:13" x14ac:dyDescent="0.25">
      <c r="B49"/>
      <c r="G49" s="10"/>
      <c r="M49" s="6"/>
    </row>
    <row r="50" spans="1:13" x14ac:dyDescent="0.25">
      <c r="B50"/>
      <c r="G50" s="10"/>
      <c r="I50"/>
      <c r="M50"/>
    </row>
    <row r="51" spans="1:13" x14ac:dyDescent="0.25">
      <c r="B51"/>
      <c r="G51" s="10"/>
    </row>
    <row r="52" spans="1:13" x14ac:dyDescent="0.25">
      <c r="B52"/>
      <c r="E52" s="10"/>
      <c r="F52" s="10"/>
      <c r="G52" s="10"/>
      <c r="H52" s="10"/>
      <c r="I52" s="10"/>
      <c r="J52" s="10"/>
      <c r="K52" s="10"/>
    </row>
    <row r="53" spans="1:13" x14ac:dyDescent="0.25">
      <c r="B53"/>
      <c r="F53"/>
      <c r="M53" s="6"/>
    </row>
    <row r="54" spans="1:13" x14ac:dyDescent="0.25">
      <c r="A54" s="7"/>
      <c r="B54" s="11"/>
      <c r="C54" s="7"/>
      <c r="D54" s="7"/>
      <c r="E54" s="7"/>
      <c r="F54" s="9"/>
      <c r="G54" s="9"/>
      <c r="H54" s="8"/>
      <c r="I54" s="8"/>
      <c r="J54" s="8"/>
    </row>
    <row r="55" spans="1:13" x14ac:dyDescent="0.25">
      <c r="F55" s="9"/>
    </row>
  </sheetData>
  <phoneticPr fontId="0" type="noConversion"/>
  <pageMargins left="0.59055118110236227" right="0.23622047244094491" top="0.70866141732283472" bottom="0.31496062992125984" header="0.51181102362204722" footer="0.51181102362204722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DSMT4" shapeId="16461" r:id="rId4">
          <objectPr defaultSize="0" autoPict="0" r:id="rId5">
            <anchor moveWithCells="1" sizeWithCells="1">
              <from>
                <xdr:col>13</xdr:col>
                <xdr:colOff>0</xdr:colOff>
                <xdr:row>6</xdr:row>
                <xdr:rowOff>0</xdr:rowOff>
              </from>
              <to>
                <xdr:col>13</xdr:col>
                <xdr:colOff>0</xdr:colOff>
                <xdr:row>6</xdr:row>
                <xdr:rowOff>0</xdr:rowOff>
              </to>
            </anchor>
          </objectPr>
        </oleObject>
      </mc:Choice>
      <mc:Fallback>
        <oleObject progId="Equation.DSMT4" shapeId="16461" r:id="rId4"/>
      </mc:Fallback>
    </mc:AlternateContent>
    <mc:AlternateContent xmlns:mc="http://schemas.openxmlformats.org/markup-compatibility/2006">
      <mc:Choice Requires="x14">
        <oleObject progId="Equation.DSMT4" shapeId="16468" r:id="rId6">
          <objectPr defaultSize="0" autoPict="0" r:id="rId5">
            <anchor moveWithCells="1" sizeWithCells="1">
              <from>
                <xdr:col>13</xdr:col>
                <xdr:colOff>0</xdr:colOff>
                <xdr:row>6</xdr:row>
                <xdr:rowOff>0</xdr:rowOff>
              </from>
              <to>
                <xdr:col>13</xdr:col>
                <xdr:colOff>0</xdr:colOff>
                <xdr:row>6</xdr:row>
                <xdr:rowOff>0</xdr:rowOff>
              </to>
            </anchor>
          </objectPr>
        </oleObject>
      </mc:Choice>
      <mc:Fallback>
        <oleObject progId="Equation.DSMT4" shapeId="16468" r:id="rId6"/>
      </mc:Fallback>
    </mc:AlternateContent>
    <mc:AlternateContent xmlns:mc="http://schemas.openxmlformats.org/markup-compatibility/2006">
      <mc:Choice Requires="x14">
        <oleObject progId="Equation.DSMT4" shapeId="16475" r:id="rId7">
          <objectPr defaultSize="0" autoPict="0" r:id="rId5">
            <anchor moveWithCells="1" sizeWithCells="1">
              <from>
                <xdr:col>13</xdr:col>
                <xdr:colOff>0</xdr:colOff>
                <xdr:row>6</xdr:row>
                <xdr:rowOff>0</xdr:rowOff>
              </from>
              <to>
                <xdr:col>13</xdr:col>
                <xdr:colOff>0</xdr:colOff>
                <xdr:row>6</xdr:row>
                <xdr:rowOff>0</xdr:rowOff>
              </to>
            </anchor>
          </objectPr>
        </oleObject>
      </mc:Choice>
      <mc:Fallback>
        <oleObject progId="Equation.DSMT4" shapeId="16475" r:id="rId7"/>
      </mc:Fallback>
    </mc:AlternateContent>
    <mc:AlternateContent xmlns:mc="http://schemas.openxmlformats.org/markup-compatibility/2006">
      <mc:Choice Requires="x14">
        <oleObject progId="Equation.DSMT4" shapeId="16482" r:id="rId8">
          <objectPr defaultSize="0" autoPict="0" r:id="rId5">
            <anchor moveWithCells="1" sizeWithCells="1">
              <from>
                <xdr:col>13</xdr:col>
                <xdr:colOff>0</xdr:colOff>
                <xdr:row>6</xdr:row>
                <xdr:rowOff>0</xdr:rowOff>
              </from>
              <to>
                <xdr:col>13</xdr:col>
                <xdr:colOff>0</xdr:colOff>
                <xdr:row>6</xdr:row>
                <xdr:rowOff>0</xdr:rowOff>
              </to>
            </anchor>
          </objectPr>
        </oleObject>
      </mc:Choice>
      <mc:Fallback>
        <oleObject progId="Equation.DSMT4" shapeId="16482" r:id="rId8"/>
      </mc:Fallback>
    </mc:AlternateContent>
    <mc:AlternateContent xmlns:mc="http://schemas.openxmlformats.org/markup-compatibility/2006">
      <mc:Choice Requires="x14">
        <oleObject progId="Equation.DSMT4" shapeId="16489" r:id="rId9">
          <objectPr defaultSize="0" autoPict="0" r:id="rId5">
            <anchor moveWithCells="1" sizeWithCells="1">
              <from>
                <xdr:col>13</xdr:col>
                <xdr:colOff>0</xdr:colOff>
                <xdr:row>6</xdr:row>
                <xdr:rowOff>0</xdr:rowOff>
              </from>
              <to>
                <xdr:col>13</xdr:col>
                <xdr:colOff>0</xdr:colOff>
                <xdr:row>6</xdr:row>
                <xdr:rowOff>0</xdr:rowOff>
              </to>
            </anchor>
          </objectPr>
        </oleObject>
      </mc:Choice>
      <mc:Fallback>
        <oleObject progId="Equation.DSMT4" shapeId="16489" r:id="rId9"/>
      </mc:Fallback>
    </mc:AlternateContent>
    <mc:AlternateContent xmlns:mc="http://schemas.openxmlformats.org/markup-compatibility/2006">
      <mc:Choice Requires="x14">
        <oleObject progId="Equation.DSMT4" shapeId="16496" r:id="rId10">
          <objectPr defaultSize="0" autoPict="0" r:id="rId5">
            <anchor moveWithCells="1" sizeWithCells="1">
              <from>
                <xdr:col>13</xdr:col>
                <xdr:colOff>0</xdr:colOff>
                <xdr:row>6</xdr:row>
                <xdr:rowOff>0</xdr:rowOff>
              </from>
              <to>
                <xdr:col>13</xdr:col>
                <xdr:colOff>0</xdr:colOff>
                <xdr:row>6</xdr:row>
                <xdr:rowOff>0</xdr:rowOff>
              </to>
            </anchor>
          </objectPr>
        </oleObject>
      </mc:Choice>
      <mc:Fallback>
        <oleObject progId="Equation.DSMT4" shapeId="16496" r:id="rId10"/>
      </mc:Fallback>
    </mc:AlternateContent>
    <mc:AlternateContent xmlns:mc="http://schemas.openxmlformats.org/markup-compatibility/2006">
      <mc:Choice Requires="x14">
        <oleObject progId="Equation.DSMT4" shapeId="16503" r:id="rId11">
          <objectPr defaultSize="0" autoPict="0" r:id="rId5">
            <anchor moveWithCells="1" sizeWithCells="1">
              <from>
                <xdr:col>13</xdr:col>
                <xdr:colOff>0</xdr:colOff>
                <xdr:row>6</xdr:row>
                <xdr:rowOff>0</xdr:rowOff>
              </from>
              <to>
                <xdr:col>13</xdr:col>
                <xdr:colOff>0</xdr:colOff>
                <xdr:row>6</xdr:row>
                <xdr:rowOff>0</xdr:rowOff>
              </to>
            </anchor>
          </objectPr>
        </oleObject>
      </mc:Choice>
      <mc:Fallback>
        <oleObject progId="Equation.DSMT4" shapeId="16503" r:id="rId11"/>
      </mc:Fallback>
    </mc:AlternateContent>
    <mc:AlternateContent xmlns:mc="http://schemas.openxmlformats.org/markup-compatibility/2006">
      <mc:Choice Requires="x14">
        <oleObject progId="Equation.DSMT4" shapeId="16510" r:id="rId12">
          <objectPr defaultSize="0" autoPict="0" r:id="rId5">
            <anchor moveWithCells="1" sizeWithCells="1">
              <from>
                <xdr:col>13</xdr:col>
                <xdr:colOff>0</xdr:colOff>
                <xdr:row>6</xdr:row>
                <xdr:rowOff>0</xdr:rowOff>
              </from>
              <to>
                <xdr:col>13</xdr:col>
                <xdr:colOff>0</xdr:colOff>
                <xdr:row>6</xdr:row>
                <xdr:rowOff>0</xdr:rowOff>
              </to>
            </anchor>
          </objectPr>
        </oleObject>
      </mc:Choice>
      <mc:Fallback>
        <oleObject progId="Equation.DSMT4" shapeId="16510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MEHANIKA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EXCELOVA PODRSKA KNJIGE</dc:title>
  <dc:subject>Dobosasti razmenjivaci toplote</dc:subject>
  <dc:creator>Rikalovic Milan</dc:creator>
  <cp:keywords>Razmenjivac toplote</cp:keywords>
  <dc:description>Aplikacija za podrsku knjige_x000d_
DOBOSASTI RAZMENJIVACI TOPLOTE_x000d_
Verzija 2</dc:description>
  <cp:lastModifiedBy>Milan</cp:lastModifiedBy>
  <cp:lastPrinted>2024-09-19T10:30:53Z</cp:lastPrinted>
  <dcterms:created xsi:type="dcterms:W3CDTF">1999-12-25T14:09:33Z</dcterms:created>
  <dcterms:modified xsi:type="dcterms:W3CDTF">2024-09-19T10:50:33Z</dcterms:modified>
  <cp:category>Excelova aplikacija</cp:category>
</cp:coreProperties>
</file>